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580" windowWidth="29900" windowHeight="16400" tabRatio="500" activeTab="0"/>
  </bookViews>
  <sheets>
    <sheet name="indices fin phab aj" sheetId="1" r:id="rId1"/>
    <sheet name="Cat" sheetId="2" r:id="rId2"/>
    <sheet name="Gal" sheetId="3" r:id="rId3"/>
    <sheet name="And" sheetId="4" r:id="rId4"/>
    <sheet name="Ast" sheetId="5" r:id="rId5"/>
    <sheet name="Cnt" sheetId="6" r:id="rId6"/>
    <sheet name="Rio" sheetId="7" r:id="rId7"/>
    <sheet name="Mu" sheetId="8" r:id="rId8"/>
    <sheet name="Va" sheetId="9" r:id="rId9"/>
    <sheet name="Ara" sheetId="10" r:id="rId10"/>
    <sheet name="C-M" sheetId="11" r:id="rId11"/>
    <sheet name="Cana" sheetId="12" r:id="rId12"/>
    <sheet name="Ex" sheetId="13" r:id="rId13"/>
    <sheet name="Bal" sheetId="14" r:id="rId14"/>
    <sheet name="Mad" sheetId="15" r:id="rId15"/>
    <sheet name="CyL" sheetId="16" r:id="rId16"/>
    <sheet name="Total" sheetId="17" r:id="rId17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<sst xmlns="http://schemas.openxmlformats.org/spreadsheetml/2006/main" count="1509" uniqueCount="157">
  <si>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</si>
  <si>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</si>
  <si>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</si>
  <si>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</si>
  <si>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</si>
  <si>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</si>
  <si>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>nota: las magnitudes a precios de 2008 se calculan con el deflactor del PIB "nacional"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</si>
  <si>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</si>
  <si>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</si>
  <si>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</si>
  <si>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</si>
  <si>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</si>
  <si>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</si>
  <si>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</si>
  <si>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</si>
  <si>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</si>
  <si>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</si>
  <si>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</si>
  <si>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</si>
  <si>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</si>
  <si>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</si>
  <si>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</si>
  <si>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</si>
  <si>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</si>
  <si>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</si>
  <si>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</si>
  <si>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</si>
  <si>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</si>
  <si>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</si>
  <si>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</si>
  <si>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</si>
  <si>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</si>
  <si>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</si>
  <si>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</si>
  <si>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</si>
  <si>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</si>
  <si>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</si>
  <si>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</si>
  <si>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</si>
  <si>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</si>
  <si>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</si>
  <si>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</si>
  <si>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</si>
  <si>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</si>
  <si>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</si>
  <si>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</si>
  <si>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</si>
  <si>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</si>
  <si>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</si>
  <si>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</si>
  <si>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</si>
  <si>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</si>
  <si>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</si>
  <si>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</si>
  <si>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</si>
  <si>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</si>
  <si>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</si>
  <si>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</si>
  <si>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</si>
  <si>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</si>
  <si>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</si>
  <si>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</si>
  <si>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</si>
  <si>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</si>
  <si>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</si>
  <si>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</si>
  <si>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</si>
  <si>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</si>
  <si>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</si>
  <si>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</si>
  <si>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</si>
  <si>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</si>
  <si>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</si>
  <si>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</si>
  <si>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</si>
  <si>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</si>
  <si>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</si>
  <si>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</si>
  <si>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</si>
  <si>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>nota: las magnitudes a precios de 2008 se calculan con el deflactor del PIB "nacional" (del territorio comun)</t>
  </si>
  <si>
    <t>desv estandar</t>
  </si>
  <si>
    <t>CATALUÑA</t>
  </si>
  <si>
    <t xml:space="preserve">   3.3. Dotación adicional sanidad II Conf. de Presidentes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</si>
  <si>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</si>
  <si>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</si>
  <si>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</si>
  <si>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</si>
  <si>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</si>
  <si>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</si>
  <si>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</si>
  <si>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</si>
  <si>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</si>
  <si>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</si>
  <si>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</si>
  <si>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</si>
  <si>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</si>
  <si>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</si>
  <si>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</si>
  <si>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</si>
  <si>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</si>
  <si>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</si>
  <si>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</si>
  <si>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</si>
  <si>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</si>
  <si>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</si>
  <si>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</si>
  <si>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</si>
  <si>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</si>
  <si>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</si>
  <si>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</si>
  <si>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</si>
  <si>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</si>
  <si>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</si>
  <si>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</si>
  <si>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</si>
  <si>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</si>
  <si>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</si>
  <si>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</si>
  <si>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</si>
  <si>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</si>
  <si>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</si>
  <si>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</si>
  <si>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</si>
  <si>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>nota: las magnitudes a precios de 2008 se calculan con el deflactor del PIB nacional</t>
  </si>
  <si>
    <t>dato todavía no disponible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</si>
  <si>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</si>
  <si>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</si>
  <si>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</si>
  <si>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</si>
  <si>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</si>
  <si>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</si>
  <si>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</si>
  <si>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</si>
  <si>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</si>
  <si>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</si>
  <si>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</si>
  <si>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9.3. PIB a precios constantes de 2010 (con deflactor nacional)</t>
  </si>
  <si>
    <t xml:space="preserve">  10.5. Fin. ef. Por hab. aj. a comp. homog, a precios ctes. ¡de 2010</t>
  </si>
  <si>
    <t xml:space="preserve">  10.6. Financiación por caja total a comp. Homog. A precios de 2010</t>
  </si>
  <si>
    <t xml:space="preserve">  10.7. Fin. Por caja por hab aj a comp homog a precios ctes de 2010</t>
  </si>
  <si>
    <t xml:space="preserve">  10.3. Financiación efectiva a comp. homogéneas a precios de 2010</t>
  </si>
  <si>
    <t xml:space="preserve">   1.1.1. Tasas afectas a los servicios traspasados (rec. homogéna)</t>
  </si>
  <si>
    <t xml:space="preserve">   1.1.1. Tasas afectas a los servicios traspasados (rec. homogénea)</t>
  </si>
  <si>
    <t xml:space="preserve">   7.8. Tasas afectas</t>
  </si>
  <si>
    <t xml:space="preserve">   1.2.4. Impuesto sobre Actividades de Juego</t>
  </si>
  <si>
    <t xml:space="preserve">   1.1.6. REF Canarias, recaudación normativa</t>
  </si>
  <si>
    <t xml:space="preserve">   7.9. REF Canarias, recaudación líquida real (con %s reparto ccll de 2009)</t>
  </si>
  <si>
    <t xml:space="preserve">   7.10. Impuesto canario sobre las labores de tabaco</t>
  </si>
  <si>
    <t>dif 14 - 02</t>
  </si>
  <si>
    <t>Canarias, de 2009 en adelante se utiliza la recaudación normativa del REF</t>
  </si>
  <si>
    <t>Canarias, de 2009 en adelante se utiliza la recaudación real del REF, incluyendo el impuesto sobre las labores de tabaco</t>
  </si>
  <si>
    <t>c. Con población ajustada calculada con los criterios de reparto del sistema 2009</t>
  </si>
  <si>
    <t>nota: las magnitudes a precios de 2010 se calculan con el deflactor del PIB nacional</t>
  </si>
  <si>
    <t xml:space="preserve"> </t>
  </si>
  <si>
    <t xml:space="preserve">  10.8. Indicador alternativo de financiación efectiva para Canarias, con REF real y labores de tabaco</t>
  </si>
  <si>
    <t xml:space="preserve">      financiación efectiva total a precios corrientes</t>
  </si>
  <si>
    <t xml:space="preserve">      financiación por habitante ajustado a precios corrientes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</si>
</sst>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"/>
    <numFmt numFmtId="188" formatCode="0.0%"/>
    <numFmt numFmtId="189" formatCode="0.000"/>
    <numFmt numFmtId="190" formatCode="0.0"/>
  </numFmts>
  <fonts count="44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2"/>
    </font>
    <font>
      <u val="single"/>
      <sz val="12.5"/>
      <color indexed="61"/>
      <name val="Verdana"/>
      <family val="0"/>
    </font>
    <font>
      <sz val="12"/>
      <name val="Times New Roman"/>
      <family val="0"/>
    </font>
    <font>
      <sz val="10"/>
      <name val="Palatino"/>
      <family val="0"/>
    </font>
    <font>
      <sz val="1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187" fontId="8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187" fontId="9" fillId="0" borderId="0" xfId="0" applyNumberFormat="1" applyFont="1" applyAlignment="1">
      <alignment vertical="center"/>
    </xf>
    <xf numFmtId="187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Q76"/>
  <sheetViews>
    <sheetView tabSelected="1" zoomScale="125" zoomScaleNormal="125" workbookViewId="0" topLeftCell="A13">
      <pane xSplit="14860" topLeftCell="N1" activePane="topRight" state="split"/>
      <selection pane="topLeft" activeCell="E40" sqref="E40"/>
      <selection pane="topRight" activeCell="S52" sqref="S52"/>
    </sheetView>
  </sheetViews>
  <sheetFormatPr defaultColWidth="11.00390625" defaultRowHeight="12.75"/>
  <cols>
    <col min="1" max="1" width="5.875" style="0" customWidth="1"/>
  </cols>
  <sheetData>
    <row r="4" ht="12.75">
      <c r="B4" s="7" t="s">
        <v>114</v>
      </c>
    </row>
    <row r="7" ht="12.75">
      <c r="B7" s="7" t="s">
        <v>133</v>
      </c>
    </row>
    <row r="8" spans="10:12" ht="12.75">
      <c r="J8" s="2" t="s">
        <v>47</v>
      </c>
      <c r="K8" s="2" t="s">
        <v>48</v>
      </c>
      <c r="L8" s="2"/>
    </row>
    <row r="9" spans="3:12" ht="12.7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ht="12.75">
      <c r="B10" s="1" t="s">
        <v>8</v>
      </c>
      <c r="C10" s="11">
        <v>100.27300167436468</v>
      </c>
      <c r="D10" s="11">
        <v>99.93456668664265</v>
      </c>
      <c r="E10" s="11">
        <v>101.13785754450981</v>
      </c>
      <c r="F10" s="11">
        <v>100.83294284488005</v>
      </c>
      <c r="G10" s="11">
        <v>100.21947231582982</v>
      </c>
      <c r="H10" s="11">
        <v>97.69434732381501</v>
      </c>
      <c r="I10" s="11">
        <v>98.40328846401744</v>
      </c>
      <c r="J10" s="11">
        <v>102.44273943298737</v>
      </c>
      <c r="K10" s="11">
        <v>105.19496748130156</v>
      </c>
      <c r="L10" s="11"/>
    </row>
    <row r="11" spans="2:12" ht="12.75">
      <c r="B11" s="1" t="s">
        <v>9</v>
      </c>
      <c r="C11" s="11">
        <v>99.47469375303689</v>
      </c>
      <c r="D11" s="11">
        <v>99.11740277808138</v>
      </c>
      <c r="E11" s="11">
        <v>97.52799712885363</v>
      </c>
      <c r="F11" s="11">
        <v>98.00363177065951</v>
      </c>
      <c r="G11" s="11">
        <v>97.4473318708218</v>
      </c>
      <c r="H11" s="11">
        <v>100.21225530971596</v>
      </c>
      <c r="I11" s="11">
        <v>103.41140893437061</v>
      </c>
      <c r="J11" s="11">
        <v>100.78756664027276</v>
      </c>
      <c r="K11" s="11">
        <v>98.59101275221599</v>
      </c>
      <c r="L11" s="11"/>
    </row>
    <row r="12" spans="2:12" ht="12.75">
      <c r="B12" s="1" t="s">
        <v>10</v>
      </c>
      <c r="C12" s="11">
        <v>101.77149864265127</v>
      </c>
      <c r="D12" s="11">
        <v>103.12127158289493</v>
      </c>
      <c r="E12" s="11">
        <v>103.45303384661253</v>
      </c>
      <c r="F12" s="11">
        <v>102.33915327054302</v>
      </c>
      <c r="G12" s="11">
        <v>103.28106116462698</v>
      </c>
      <c r="H12" s="11">
        <v>104.12080121295203</v>
      </c>
      <c r="I12" s="11">
        <v>101.64679725693131</v>
      </c>
      <c r="J12" s="11">
        <v>97.11873350817035</v>
      </c>
      <c r="K12" s="11">
        <v>93.63078681708352</v>
      </c>
      <c r="L12" s="11"/>
    </row>
    <row r="13" spans="2:12" ht="12.75">
      <c r="B13" s="1" t="s">
        <v>11</v>
      </c>
      <c r="C13" s="11">
        <v>99.47478438302007</v>
      </c>
      <c r="D13" s="11">
        <v>100.03798223931742</v>
      </c>
      <c r="E13" s="11">
        <v>98.45015380411942</v>
      </c>
      <c r="F13" s="11">
        <v>97.22166250205747</v>
      </c>
      <c r="G13" s="11">
        <v>97.63534554447976</v>
      </c>
      <c r="H13" s="11">
        <v>101.07393671890888</v>
      </c>
      <c r="I13" s="11">
        <v>104.88221670269652</v>
      </c>
      <c r="J13" s="11">
        <v>103.84023718163758</v>
      </c>
      <c r="K13" s="11">
        <v>99.40262949218561</v>
      </c>
      <c r="L13" s="11"/>
    </row>
    <row r="14" spans="2:12" ht="12.75">
      <c r="B14" s="1" t="s">
        <v>12</v>
      </c>
      <c r="C14" s="11">
        <v>111.81490677456648</v>
      </c>
      <c r="D14" s="11">
        <v>112.68653210238742</v>
      </c>
      <c r="E14" s="11">
        <v>111.75919910293952</v>
      </c>
      <c r="F14" s="11">
        <v>114.28626002619234</v>
      </c>
      <c r="G14" s="11">
        <v>114.04116829161421</v>
      </c>
      <c r="H14" s="11">
        <v>114.65290581789067</v>
      </c>
      <c r="I14" s="11">
        <v>114.61178755003648</v>
      </c>
      <c r="J14" s="11">
        <v>119.87181850813558</v>
      </c>
      <c r="K14" s="11">
        <v>113.35891651879842</v>
      </c>
      <c r="L14" s="11"/>
    </row>
    <row r="15" spans="2:12" ht="12.75">
      <c r="B15" s="1" t="s">
        <v>13</v>
      </c>
      <c r="C15" s="11">
        <v>108.5468680400483</v>
      </c>
      <c r="D15" s="11">
        <v>108.66734827187662</v>
      </c>
      <c r="E15" s="11">
        <v>109.26246459159577</v>
      </c>
      <c r="F15" s="11">
        <v>108.16970132151944</v>
      </c>
      <c r="G15" s="11">
        <v>109.65986746919536</v>
      </c>
      <c r="H15" s="11">
        <v>109.63416886092965</v>
      </c>
      <c r="I15" s="11">
        <v>111.7130721052446</v>
      </c>
      <c r="J15" s="11">
        <v>109.50863948393705</v>
      </c>
      <c r="K15" s="11">
        <v>104.5097147431495</v>
      </c>
      <c r="L15" s="11"/>
    </row>
    <row r="16" spans="2:12" ht="12.75">
      <c r="B16" s="1" t="s">
        <v>38</v>
      </c>
      <c r="C16" s="11">
        <v>96.86852012254022</v>
      </c>
      <c r="D16" s="11">
        <v>96.71211116481382</v>
      </c>
      <c r="E16" s="11">
        <v>97.39471053392346</v>
      </c>
      <c r="F16" s="11">
        <v>100.43709908008361</v>
      </c>
      <c r="G16" s="11">
        <v>100.4726317541372</v>
      </c>
      <c r="H16" s="11">
        <v>100.71083876979147</v>
      </c>
      <c r="I16" s="11">
        <v>97.4878072610408</v>
      </c>
      <c r="J16" s="11">
        <v>95.39774597406851</v>
      </c>
      <c r="K16" s="11">
        <v>98.3105214229197</v>
      </c>
      <c r="L16" s="11"/>
    </row>
    <row r="17" spans="2:12" ht="12.75">
      <c r="B17" s="1" t="s">
        <v>39</v>
      </c>
      <c r="C17" s="11">
        <v>94.56244562549783</v>
      </c>
      <c r="D17" s="11">
        <v>94.64068068752294</v>
      </c>
      <c r="E17" s="11">
        <v>95.65863967136055</v>
      </c>
      <c r="F17" s="11">
        <v>96.03481154575496</v>
      </c>
      <c r="G17" s="11">
        <v>94.93107830021093</v>
      </c>
      <c r="H17" s="11">
        <v>93.07594850176318</v>
      </c>
      <c r="I17" s="11">
        <v>89.6002990173284</v>
      </c>
      <c r="J17" s="11">
        <v>89.69758027959786</v>
      </c>
      <c r="K17" s="11">
        <v>94.3272026304769</v>
      </c>
      <c r="L17" s="11"/>
    </row>
    <row r="18" spans="2:12" ht="12.75">
      <c r="B18" s="1" t="s">
        <v>40</v>
      </c>
      <c r="C18" s="11">
        <v>102.58649267387848</v>
      </c>
      <c r="D18" s="11">
        <v>103.16609672994286</v>
      </c>
      <c r="E18" s="11">
        <v>101.59694468202545</v>
      </c>
      <c r="F18" s="11">
        <v>102.75467691332544</v>
      </c>
      <c r="G18" s="11">
        <v>103.33320497942607</v>
      </c>
      <c r="H18" s="11">
        <v>103.57124138192059</v>
      </c>
      <c r="I18" s="11">
        <v>105.62735312502406</v>
      </c>
      <c r="J18" s="11">
        <v>106.76265664788227</v>
      </c>
      <c r="K18" s="11">
        <v>101.96404995203004</v>
      </c>
      <c r="L18" s="11"/>
    </row>
    <row r="19" spans="2:12" ht="12.75">
      <c r="B19" s="1" t="s">
        <v>41</v>
      </c>
      <c r="C19" s="11">
        <v>98.01428450413992</v>
      </c>
      <c r="D19" s="11">
        <v>98.04405989863395</v>
      </c>
      <c r="E19" s="11">
        <v>97.38047701673831</v>
      </c>
      <c r="F19" s="11">
        <v>99.60000587883414</v>
      </c>
      <c r="G19" s="11">
        <v>100.52446895832671</v>
      </c>
      <c r="H19" s="11">
        <v>101.80498049868119</v>
      </c>
      <c r="I19" s="11">
        <v>101.0456440887925</v>
      </c>
      <c r="J19" s="11">
        <v>97.42450651710064</v>
      </c>
      <c r="K19" s="11">
        <v>94.9946938604481</v>
      </c>
      <c r="L19" s="11"/>
    </row>
    <row r="20" spans="2:12" ht="12.75">
      <c r="B20" s="1" t="s">
        <v>42</v>
      </c>
      <c r="C20" s="11">
        <v>104.84201018076108</v>
      </c>
      <c r="D20" s="11">
        <v>103.13607820285387</v>
      </c>
      <c r="E20" s="11">
        <v>102.15839483800369</v>
      </c>
      <c r="F20" s="11">
        <v>99.42834479034717</v>
      </c>
      <c r="G20" s="11">
        <v>98.45621410730708</v>
      </c>
      <c r="H20" s="11">
        <v>99.29165565956603</v>
      </c>
      <c r="I20" s="11">
        <v>96.97733958213297</v>
      </c>
      <c r="J20" s="11">
        <v>92.153775341897</v>
      </c>
      <c r="K20" s="11">
        <v>90.99342995394517</v>
      </c>
      <c r="L20" s="11"/>
    </row>
    <row r="21" spans="2:12" ht="12.75">
      <c r="B21" s="1" t="s">
        <v>43</v>
      </c>
      <c r="C21" s="11">
        <v>107.76011031579559</v>
      </c>
      <c r="D21" s="11">
        <v>109.28163001166283</v>
      </c>
      <c r="E21" s="11">
        <v>106.64126404871266</v>
      </c>
      <c r="F21" s="11">
        <v>106.38122142974063</v>
      </c>
      <c r="G21" s="11">
        <v>106.55366756369668</v>
      </c>
      <c r="H21" s="11">
        <v>109.87476532356854</v>
      </c>
      <c r="I21" s="11">
        <v>111.78680903765121</v>
      </c>
      <c r="J21" s="11">
        <v>106.73021406476023</v>
      </c>
      <c r="K21" s="11">
        <v>102.51687811439822</v>
      </c>
      <c r="L21" s="11"/>
    </row>
    <row r="22" spans="2:12" ht="12.75">
      <c r="B22" s="1" t="s">
        <v>78</v>
      </c>
      <c r="C22" s="11">
        <v>90.22667892655191</v>
      </c>
      <c r="D22" s="11">
        <v>87.16749295681262</v>
      </c>
      <c r="E22" s="11">
        <v>88.91318543439667</v>
      </c>
      <c r="F22" s="11">
        <v>92.44116345940823</v>
      </c>
      <c r="G22" s="11">
        <v>93.54225460403332</v>
      </c>
      <c r="H22" s="11">
        <v>90.35447690314226</v>
      </c>
      <c r="I22" s="11">
        <v>86.38102264217723</v>
      </c>
      <c r="J22" s="11">
        <v>86.29748130732855</v>
      </c>
      <c r="K22" s="11">
        <v>100.30831132527595</v>
      </c>
      <c r="L22" s="11"/>
    </row>
    <row r="23" spans="2:12" ht="12.75">
      <c r="B23" s="1" t="s">
        <v>17</v>
      </c>
      <c r="C23" s="11">
        <v>97.31930129931919</v>
      </c>
      <c r="D23" s="11">
        <v>96.89131600990278</v>
      </c>
      <c r="E23" s="11">
        <v>96.97977565227806</v>
      </c>
      <c r="F23" s="11">
        <v>97.15593561885545</v>
      </c>
      <c r="G23" s="11">
        <v>97.60879573481816</v>
      </c>
      <c r="H23" s="11">
        <v>96.64764149033418</v>
      </c>
      <c r="I23" s="11">
        <v>100.12679762160407</v>
      </c>
      <c r="J23" s="11">
        <v>107.21802475231364</v>
      </c>
      <c r="K23" s="11">
        <v>109.49260417984799</v>
      </c>
      <c r="L23" s="11"/>
    </row>
    <row r="24" spans="2:12" ht="12.75">
      <c r="B24" s="1" t="s">
        <v>117</v>
      </c>
      <c r="C24" s="11">
        <v>103.78909932049302</v>
      </c>
      <c r="D24" s="11">
        <v>103.43460080518415</v>
      </c>
      <c r="E24" s="11">
        <v>102.52571448287487</v>
      </c>
      <c r="F24" s="11">
        <v>102.33279352875837</v>
      </c>
      <c r="G24" s="11">
        <v>101.80979650915802</v>
      </c>
      <c r="H24" s="11">
        <v>104.59342522304215</v>
      </c>
      <c r="I24" s="11">
        <v>107.2965321125132</v>
      </c>
      <c r="J24" s="11">
        <v>106.19641605797273</v>
      </c>
      <c r="K24" s="11">
        <v>102.24211290438151</v>
      </c>
      <c r="L24" s="11"/>
    </row>
    <row r="25" spans="2:12" ht="12.75">
      <c r="B25" s="1" t="s">
        <v>118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100.00000000000001</v>
      </c>
      <c r="I25" s="11">
        <v>100</v>
      </c>
      <c r="J25" s="11">
        <v>100</v>
      </c>
      <c r="K25" s="11">
        <v>100</v>
      </c>
      <c r="L25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9" ht="12.75">
      <c r="B29" s="7" t="s">
        <v>134</v>
      </c>
    </row>
    <row r="30" ht="12.75">
      <c r="B30" s="7" t="s">
        <v>149</v>
      </c>
    </row>
    <row r="31" spans="10:12" ht="12.75">
      <c r="J31" s="2" t="s">
        <v>47</v>
      </c>
      <c r="K31" s="2" t="s">
        <v>48</v>
      </c>
      <c r="L31" s="2"/>
    </row>
    <row r="32" spans="3:17" ht="12.75">
      <c r="C32" s="2">
        <v>2002</v>
      </c>
      <c r="D32" s="2">
        <v>2003</v>
      </c>
      <c r="E32" s="2">
        <v>2004</v>
      </c>
      <c r="F32" s="2">
        <v>2005</v>
      </c>
      <c r="G32" s="2">
        <v>2006</v>
      </c>
      <c r="H32" s="2">
        <v>2007</v>
      </c>
      <c r="I32" s="2">
        <v>2008</v>
      </c>
      <c r="J32" s="2">
        <v>2009</v>
      </c>
      <c r="K32" s="2">
        <v>2009</v>
      </c>
      <c r="L32" s="2">
        <v>2010</v>
      </c>
      <c r="M32" s="2">
        <v>2011</v>
      </c>
      <c r="N32" s="2">
        <v>2012</v>
      </c>
      <c r="O32" s="2">
        <v>2013</v>
      </c>
      <c r="P32" s="2">
        <v>2014</v>
      </c>
      <c r="Q32" t="s">
        <v>148</v>
      </c>
    </row>
    <row r="33" spans="1:17" ht="12.75">
      <c r="A33" t="s">
        <v>56</v>
      </c>
      <c r="B33" s="1" t="s">
        <v>8</v>
      </c>
      <c r="C33" s="11">
        <v>99.71032388470962</v>
      </c>
      <c r="D33" s="11">
        <v>99.37888960003738</v>
      </c>
      <c r="E33" s="11">
        <v>100.39796992116487</v>
      </c>
      <c r="F33" s="11">
        <v>100.00744060418725</v>
      </c>
      <c r="G33" s="11">
        <v>99.25480495925166</v>
      </c>
      <c r="H33" s="11">
        <v>96.61337523138042</v>
      </c>
      <c r="I33" s="11">
        <v>97.19587367692091</v>
      </c>
      <c r="J33" s="11">
        <v>101.07517450557037</v>
      </c>
      <c r="K33" s="11">
        <v>103.79066153571225</v>
      </c>
      <c r="L33" s="11">
        <v>99.51208050529023</v>
      </c>
      <c r="M33" s="11">
        <v>99.64266783872627</v>
      </c>
      <c r="N33" s="11">
        <v>98.83095686476938</v>
      </c>
      <c r="O33" s="11">
        <v>97.5761853764234</v>
      </c>
      <c r="P33" s="11">
        <v>97.87041274629449</v>
      </c>
      <c r="Q33" s="11">
        <f>P33-C33</f>
        <v>-1.8399111384151325</v>
      </c>
    </row>
    <row r="34" spans="1:17" ht="12.75">
      <c r="A34" t="s">
        <v>83</v>
      </c>
      <c r="B34" s="1" t="s">
        <v>9</v>
      </c>
      <c r="C34" s="11">
        <v>100.66255269515406</v>
      </c>
      <c r="D34" s="11">
        <v>100.37715369116634</v>
      </c>
      <c r="E34" s="11">
        <v>98.77983310783237</v>
      </c>
      <c r="F34" s="11">
        <v>99.31164789265964</v>
      </c>
      <c r="G34" s="11">
        <v>98.78638412640795</v>
      </c>
      <c r="H34" s="11">
        <v>101.63456303102686</v>
      </c>
      <c r="I34" s="11">
        <v>104.91629111456392</v>
      </c>
      <c r="J34" s="11">
        <v>102.2183149565772</v>
      </c>
      <c r="K34" s="11">
        <v>99.99057948648831</v>
      </c>
      <c r="L34" s="11">
        <v>105.2137713872147</v>
      </c>
      <c r="M34" s="11">
        <v>105.68954622399927</v>
      </c>
      <c r="N34" s="11">
        <v>106.01550303914615</v>
      </c>
      <c r="O34" s="11">
        <v>106.27740689895103</v>
      </c>
      <c r="P34" s="11">
        <v>105.14139737668692</v>
      </c>
      <c r="Q34" s="11">
        <f aca="true" t="shared" si="0" ref="Q34:Q50">P34-C34</f>
        <v>4.478844681532863</v>
      </c>
    </row>
    <row r="35" spans="1:17" ht="12.75">
      <c r="A35" t="s">
        <v>84</v>
      </c>
      <c r="B35" s="1" t="s">
        <v>10</v>
      </c>
      <c r="C35" s="11">
        <v>98.95128280713226</v>
      </c>
      <c r="D35" s="11">
        <v>100.26265323063488</v>
      </c>
      <c r="E35" s="11">
        <v>100.71689193540506</v>
      </c>
      <c r="F35" s="11">
        <v>99.8305186644618</v>
      </c>
      <c r="G35" s="11">
        <v>100.9150817646683</v>
      </c>
      <c r="H35" s="11">
        <v>101.84627907108371</v>
      </c>
      <c r="I35" s="11">
        <v>99.55093673390819</v>
      </c>
      <c r="J35" s="11">
        <v>95.20996929876446</v>
      </c>
      <c r="K35" s="11">
        <v>91.79057444693424</v>
      </c>
      <c r="L35" s="11">
        <v>94.98196060374875</v>
      </c>
      <c r="M35" s="11">
        <v>95.18855658784128</v>
      </c>
      <c r="N35" s="11">
        <v>96.22105243352264</v>
      </c>
      <c r="O35" s="11">
        <v>96.04304653361797</v>
      </c>
      <c r="P35" s="11">
        <v>97.66406553371814</v>
      </c>
      <c r="Q35" s="11">
        <f t="shared" si="0"/>
        <v>-1.2872172734141145</v>
      </c>
    </row>
    <row r="36" spans="1:17" ht="12.75">
      <c r="A36" t="s">
        <v>85</v>
      </c>
      <c r="B36" s="1" t="s">
        <v>11</v>
      </c>
      <c r="C36" s="11">
        <v>103.61495584243315</v>
      </c>
      <c r="D36" s="11">
        <v>104.28931682833806</v>
      </c>
      <c r="E36" s="11">
        <v>102.71623566369907</v>
      </c>
      <c r="F36" s="11">
        <v>101.36380427639496</v>
      </c>
      <c r="G36" s="11">
        <v>101.74680744265093</v>
      </c>
      <c r="H36" s="11">
        <v>105.25110011811518</v>
      </c>
      <c r="I36" s="11">
        <v>109.19884415954367</v>
      </c>
      <c r="J36" s="11">
        <v>107.96009364252978</v>
      </c>
      <c r="K36" s="11">
        <v>103.34642407950646</v>
      </c>
      <c r="L36" s="11">
        <v>107.38717350472238</v>
      </c>
      <c r="M36" s="11">
        <v>107.41505134650329</v>
      </c>
      <c r="N36" s="11">
        <v>106.91506140919309</v>
      </c>
      <c r="O36" s="11">
        <v>107.27560261946455</v>
      </c>
      <c r="P36" s="11">
        <v>105.77492992210725</v>
      </c>
      <c r="Q36" s="11">
        <f t="shared" si="0"/>
        <v>2.1599740796741003</v>
      </c>
    </row>
    <row r="37" spans="1:17" ht="12.75">
      <c r="A37" t="s">
        <v>86</v>
      </c>
      <c r="B37" s="1" t="s">
        <v>12</v>
      </c>
      <c r="C37" s="11">
        <v>118.35779109808072</v>
      </c>
      <c r="D37" s="11">
        <v>119.20007994593162</v>
      </c>
      <c r="E37" s="11">
        <v>118.17367220397134</v>
      </c>
      <c r="F37" s="11">
        <v>120.86250837319999</v>
      </c>
      <c r="G37" s="11">
        <v>120.58568124449233</v>
      </c>
      <c r="H37" s="11">
        <v>121.15624079957333</v>
      </c>
      <c r="I37" s="11">
        <v>121.06007953492227</v>
      </c>
      <c r="J37" s="11">
        <v>126.28862272343129</v>
      </c>
      <c r="K37" s="11">
        <v>119.42708151714466</v>
      </c>
      <c r="L37" s="11">
        <v>119.1707412157697</v>
      </c>
      <c r="M37" s="11">
        <v>120.47102951230106</v>
      </c>
      <c r="N37" s="11">
        <v>120.99341310741242</v>
      </c>
      <c r="O37" s="11">
        <v>127.04108435491868</v>
      </c>
      <c r="P37" s="11">
        <v>121.7686789394589</v>
      </c>
      <c r="Q37" s="11">
        <f t="shared" si="0"/>
        <v>3.4108878413781696</v>
      </c>
    </row>
    <row r="38" spans="1:17" ht="12.75">
      <c r="A38" t="s">
        <v>87</v>
      </c>
      <c r="B38" s="1" t="s">
        <v>13</v>
      </c>
      <c r="C38" s="11">
        <v>119.29779227962213</v>
      </c>
      <c r="D38" s="11">
        <v>119.41038545502835</v>
      </c>
      <c r="E38" s="11">
        <v>119.8020997775077</v>
      </c>
      <c r="F38" s="11">
        <v>118.56882025377745</v>
      </c>
      <c r="G38" s="11">
        <v>119.95449040459158</v>
      </c>
      <c r="H38" s="11">
        <v>119.74195867490737</v>
      </c>
      <c r="I38" s="11">
        <v>121.74762840185001</v>
      </c>
      <c r="J38" s="11">
        <v>119.32049158032837</v>
      </c>
      <c r="K38" s="11">
        <v>113.87366875196763</v>
      </c>
      <c r="L38" s="11">
        <v>118.96710647964142</v>
      </c>
      <c r="M38" s="11">
        <v>123.32827060862647</v>
      </c>
      <c r="N38" s="11">
        <v>120.57639390089219</v>
      </c>
      <c r="O38" s="11">
        <v>125.78092821466622</v>
      </c>
      <c r="P38" s="11">
        <v>122.14193635432342</v>
      </c>
      <c r="Q38" s="11">
        <f t="shared" si="0"/>
        <v>2.8441440747012905</v>
      </c>
    </row>
    <row r="39" spans="1:17" ht="12.75">
      <c r="A39" t="s">
        <v>88</v>
      </c>
      <c r="B39" s="1" t="s">
        <v>38</v>
      </c>
      <c r="C39" s="11">
        <v>96.15707794222973</v>
      </c>
      <c r="D39" s="11">
        <v>95.96925838372891</v>
      </c>
      <c r="E39" s="11">
        <v>96.51925375681687</v>
      </c>
      <c r="F39" s="11">
        <v>99.77240773953308</v>
      </c>
      <c r="G39" s="11">
        <v>99.77060776016033</v>
      </c>
      <c r="H39" s="11">
        <v>99.96963872323225</v>
      </c>
      <c r="I39" s="11">
        <v>96.82472672246833</v>
      </c>
      <c r="J39" s="11">
        <v>94.7435407132376</v>
      </c>
      <c r="K39" s="11">
        <v>97.63634133980344</v>
      </c>
      <c r="L39" s="11">
        <v>96.20880314864223</v>
      </c>
      <c r="M39" s="11">
        <v>95.72246101169841</v>
      </c>
      <c r="N39" s="11">
        <v>95.68629809294538</v>
      </c>
      <c r="O39" s="11">
        <v>95.72534369062456</v>
      </c>
      <c r="P39" s="11">
        <v>95.40089913664187</v>
      </c>
      <c r="Q39" s="11">
        <f t="shared" si="0"/>
        <v>-0.7561788055878651</v>
      </c>
    </row>
    <row r="40" spans="1:17" ht="12.75">
      <c r="A40" t="s">
        <v>89</v>
      </c>
      <c r="B40" s="1" t="s">
        <v>39</v>
      </c>
      <c r="C40" s="11">
        <v>93.95036997781811</v>
      </c>
      <c r="D40" s="11">
        <v>93.94835994005707</v>
      </c>
      <c r="E40" s="11">
        <v>94.98522741865473</v>
      </c>
      <c r="F40" s="11">
        <v>95.3783018506303</v>
      </c>
      <c r="G40" s="11">
        <v>94.22295026954922</v>
      </c>
      <c r="H40" s="11">
        <v>92.3700461712748</v>
      </c>
      <c r="I40" s="11">
        <v>88.81764711065938</v>
      </c>
      <c r="J40" s="11">
        <v>88.9105855325078</v>
      </c>
      <c r="K40" s="11">
        <v>93.49958818707178</v>
      </c>
      <c r="L40" s="11">
        <v>93.21368577241975</v>
      </c>
      <c r="M40" s="11">
        <v>92.83521675171946</v>
      </c>
      <c r="N40" s="11">
        <v>93.07183888540604</v>
      </c>
      <c r="O40" s="11">
        <v>92.89200261660025</v>
      </c>
      <c r="P40" s="11">
        <v>92.46467804772249</v>
      </c>
      <c r="Q40" s="11">
        <f t="shared" si="0"/>
        <v>-1.4856919300956264</v>
      </c>
    </row>
    <row r="41" spans="1:17" ht="12.75">
      <c r="A41" t="s">
        <v>90</v>
      </c>
      <c r="B41" s="1" t="s">
        <v>40</v>
      </c>
      <c r="C41" s="11">
        <v>104.83442095377296</v>
      </c>
      <c r="D41" s="11">
        <v>105.3669070514595</v>
      </c>
      <c r="E41" s="11">
        <v>103.80654756085258</v>
      </c>
      <c r="F41" s="11">
        <v>105.03768540003858</v>
      </c>
      <c r="G41" s="11">
        <v>105.67992162862767</v>
      </c>
      <c r="H41" s="11">
        <v>105.90471122538477</v>
      </c>
      <c r="I41" s="11">
        <v>107.98829463408585</v>
      </c>
      <c r="J41" s="11">
        <v>109.14742847123078</v>
      </c>
      <c r="K41" s="11">
        <v>104.24163465210057</v>
      </c>
      <c r="L41" s="11">
        <v>105.24794998570249</v>
      </c>
      <c r="M41" s="11">
        <v>107.94593098076955</v>
      </c>
      <c r="N41" s="11">
        <v>107.60556801018296</v>
      </c>
      <c r="O41" s="11">
        <v>105.00396755267431</v>
      </c>
      <c r="P41" s="11">
        <v>105.63978991510132</v>
      </c>
      <c r="Q41" s="11">
        <f t="shared" si="0"/>
        <v>0.8053689613283552</v>
      </c>
    </row>
    <row r="42" spans="1:17" ht="12.75">
      <c r="A42" t="s">
        <v>91</v>
      </c>
      <c r="B42" s="1" t="s">
        <v>41</v>
      </c>
      <c r="C42" s="11">
        <v>96.82772633629715</v>
      </c>
      <c r="D42" s="11">
        <v>96.98633971277155</v>
      </c>
      <c r="E42" s="11">
        <v>96.53459175805989</v>
      </c>
      <c r="F42" s="11">
        <v>98.9956774897679</v>
      </c>
      <c r="G42" s="11">
        <v>100.12912744275654</v>
      </c>
      <c r="H42" s="11">
        <v>101.66337302936863</v>
      </c>
      <c r="I42" s="11">
        <v>101.10113449997216</v>
      </c>
      <c r="J42" s="11">
        <v>97.73711951281143</v>
      </c>
      <c r="K42" s="11">
        <v>95.29951014216189</v>
      </c>
      <c r="L42" s="11">
        <v>98.7575591356813</v>
      </c>
      <c r="M42" s="11">
        <v>98.45650675742381</v>
      </c>
      <c r="N42" s="11">
        <v>99.7071660817326</v>
      </c>
      <c r="O42" s="11">
        <v>102.89543350731498</v>
      </c>
      <c r="P42" s="11">
        <v>101.19493273533284</v>
      </c>
      <c r="Q42" s="11">
        <f t="shared" si="0"/>
        <v>4.367206399035695</v>
      </c>
    </row>
    <row r="43" spans="1:17" ht="12.75">
      <c r="A43" t="s">
        <v>92</v>
      </c>
      <c r="B43" s="1" t="s">
        <v>42</v>
      </c>
      <c r="C43" s="11">
        <v>105.16005467000932</v>
      </c>
      <c r="D43" s="11">
        <v>103.4353460662317</v>
      </c>
      <c r="E43" s="11">
        <v>102.7047554465069</v>
      </c>
      <c r="F43" s="11">
        <v>100.25856426084316</v>
      </c>
      <c r="G43" s="11">
        <v>99.4957537094488</v>
      </c>
      <c r="H43" s="11">
        <v>100.42446050359733</v>
      </c>
      <c r="I43" s="11">
        <v>98.10650877679106</v>
      </c>
      <c r="J43" s="11">
        <v>93.36510209939983</v>
      </c>
      <c r="K43" s="11">
        <v>92.18950440722978</v>
      </c>
      <c r="L43" s="11">
        <v>95.58207622319982</v>
      </c>
      <c r="M43" s="11">
        <v>96.23407479605484</v>
      </c>
      <c r="N43" s="11">
        <v>97.77187814402347</v>
      </c>
      <c r="O43" s="11">
        <v>98.42429082487668</v>
      </c>
      <c r="P43" s="11">
        <v>97.4262589221595</v>
      </c>
      <c r="Q43" s="11">
        <f t="shared" si="0"/>
        <v>-7.733795747849811</v>
      </c>
    </row>
    <row r="44" spans="1:17" ht="12.75">
      <c r="A44" t="s">
        <v>93</v>
      </c>
      <c r="B44" s="1" t="s">
        <v>43</v>
      </c>
      <c r="C44" s="11">
        <v>107.40635858129754</v>
      </c>
      <c r="D44" s="11">
        <v>108.94998911503716</v>
      </c>
      <c r="E44" s="11">
        <v>106.63422635955258</v>
      </c>
      <c r="F44" s="11">
        <v>106.6917877949838</v>
      </c>
      <c r="G44" s="11">
        <v>107.27038642110817</v>
      </c>
      <c r="H44" s="11">
        <v>110.90069790914926</v>
      </c>
      <c r="I44" s="11">
        <v>113.18938286973865</v>
      </c>
      <c r="J44" s="11">
        <v>108.33500816955028</v>
      </c>
      <c r="K44" s="11">
        <v>104.05832055486444</v>
      </c>
      <c r="L44" s="11">
        <v>113.00097704986867</v>
      </c>
      <c r="M44" s="11">
        <v>110.1178424727166</v>
      </c>
      <c r="N44" s="11">
        <v>112.98930505177086</v>
      </c>
      <c r="O44" s="11">
        <v>115.24941941326826</v>
      </c>
      <c r="P44" s="11">
        <v>114.32417020099209</v>
      </c>
      <c r="Q44" s="11">
        <f t="shared" si="0"/>
        <v>6.917811619694547</v>
      </c>
    </row>
    <row r="45" spans="1:17" ht="12.75">
      <c r="A45" t="s">
        <v>94</v>
      </c>
      <c r="B45" s="1" t="s">
        <v>78</v>
      </c>
      <c r="C45" s="11">
        <v>91.73015046149216</v>
      </c>
      <c r="D45" s="11">
        <v>88.67082335990351</v>
      </c>
      <c r="E45" s="11">
        <v>90.42343524047999</v>
      </c>
      <c r="F45" s="11">
        <v>94.07527708645694</v>
      </c>
      <c r="G45" s="11">
        <v>95.2604632078579</v>
      </c>
      <c r="H45" s="11">
        <v>92.04751818871391</v>
      </c>
      <c r="I45" s="11">
        <v>88.09417010262105</v>
      </c>
      <c r="J45" s="11">
        <v>88.10779051720961</v>
      </c>
      <c r="K45" s="11">
        <v>102.41253333811864</v>
      </c>
      <c r="L45" s="11">
        <v>103.3735063430723</v>
      </c>
      <c r="M45" s="11">
        <v>103.85107909083573</v>
      </c>
      <c r="N45" s="11">
        <v>105.35323482093438</v>
      </c>
      <c r="O45" s="11">
        <v>106.09319954810823</v>
      </c>
      <c r="P45" s="11">
        <v>107.24936888055493</v>
      </c>
      <c r="Q45" s="11">
        <f t="shared" si="0"/>
        <v>15.519218419062767</v>
      </c>
    </row>
    <row r="46" spans="1:17" ht="12.75">
      <c r="A46" t="s">
        <v>95</v>
      </c>
      <c r="B46" s="1" t="s">
        <v>17</v>
      </c>
      <c r="C46" s="11">
        <v>98.79604319754506</v>
      </c>
      <c r="D46" s="11">
        <v>98.36263357335986</v>
      </c>
      <c r="E46" s="11">
        <v>98.25998024904084</v>
      </c>
      <c r="F46" s="11">
        <v>97.91279255704957</v>
      </c>
      <c r="G46" s="11">
        <v>98.16581063123085</v>
      </c>
      <c r="H46" s="11">
        <v>97.06712970369853</v>
      </c>
      <c r="I46" s="11">
        <v>100.47815869980556</v>
      </c>
      <c r="J46" s="11">
        <v>107.44507049878317</v>
      </c>
      <c r="K46" s="11">
        <v>109.72446659389949</v>
      </c>
      <c r="L46" s="11">
        <v>100.80200862006244</v>
      </c>
      <c r="M46" s="11">
        <v>100.07831130464767</v>
      </c>
      <c r="N46" s="11">
        <v>98.04999404111116</v>
      </c>
      <c r="O46" s="11">
        <v>96.9896640268436</v>
      </c>
      <c r="P46" s="11">
        <v>97.91088482086377</v>
      </c>
      <c r="Q46" s="11">
        <f t="shared" si="0"/>
        <v>-0.8851583766812894</v>
      </c>
    </row>
    <row r="47" spans="1:17" ht="12.75">
      <c r="A47" t="s">
        <v>96</v>
      </c>
      <c r="B47" s="1" t="s">
        <v>117</v>
      </c>
      <c r="C47" s="11">
        <v>105.26602821425858</v>
      </c>
      <c r="D47" s="11">
        <v>104.89542638170366</v>
      </c>
      <c r="E47" s="11">
        <v>103.99761900458682</v>
      </c>
      <c r="F47" s="11">
        <v>103.8602371731408</v>
      </c>
      <c r="G47" s="11">
        <v>103.36258697622107</v>
      </c>
      <c r="H47" s="11">
        <v>106.25634249465327</v>
      </c>
      <c r="I47" s="11">
        <v>109.0107149043802</v>
      </c>
      <c r="J47" s="11">
        <v>107.92639172488335</v>
      </c>
      <c r="K47" s="11">
        <v>103.90767163059643</v>
      </c>
      <c r="L47" s="11">
        <v>108.8316421046793</v>
      </c>
      <c r="M47" s="11">
        <v>108.57647219793816</v>
      </c>
      <c r="N47" s="11">
        <v>108.12095476635562</v>
      </c>
      <c r="O47" s="11">
        <v>108.6106279241798</v>
      </c>
      <c r="P47" s="11">
        <v>107.1805634710013</v>
      </c>
      <c r="Q47" s="11">
        <f t="shared" si="0"/>
        <v>1.9145352567427238</v>
      </c>
    </row>
    <row r="48" spans="2:17" ht="12.75">
      <c r="B48" s="1" t="s">
        <v>118</v>
      </c>
      <c r="C48" s="11">
        <v>100</v>
      </c>
      <c r="D48" s="11">
        <v>100</v>
      </c>
      <c r="E48" s="11">
        <v>100</v>
      </c>
      <c r="F48" s="11">
        <v>100</v>
      </c>
      <c r="G48" s="11">
        <v>100</v>
      </c>
      <c r="H48" s="11">
        <v>100.00000000000001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1">
        <f t="shared" si="0"/>
        <v>0</v>
      </c>
    </row>
    <row r="49" ht="12.75">
      <c r="Q49" s="11"/>
    </row>
    <row r="50" spans="2:17" ht="12.75">
      <c r="B50" s="1" t="s">
        <v>80</v>
      </c>
      <c r="C50" s="17">
        <f>STDEVP(C33:C47)</f>
        <v>7.648089351410668</v>
      </c>
      <c r="D50" s="17">
        <f aca="true" t="shared" si="1" ref="D50:M50">STDEVP(D33:D47)</f>
        <v>8.156883952812453</v>
      </c>
      <c r="E50" s="17">
        <f t="shared" si="1"/>
        <v>7.653425983738194</v>
      </c>
      <c r="F50" s="17">
        <f t="shared" si="1"/>
        <v>7.358530820093875</v>
      </c>
      <c r="G50" s="17">
        <f t="shared" si="1"/>
        <v>7.533062336898818</v>
      </c>
      <c r="H50" s="17">
        <f t="shared" si="1"/>
        <v>8.254718359603869</v>
      </c>
      <c r="I50" s="17">
        <f t="shared" si="1"/>
        <v>9.714153812001983</v>
      </c>
      <c r="J50" s="17">
        <f t="shared" si="1"/>
        <v>10.38290663166571</v>
      </c>
      <c r="K50" s="17">
        <f t="shared" si="1"/>
        <v>7.577867763290767</v>
      </c>
      <c r="L50" s="17">
        <f t="shared" si="1"/>
        <v>8.002105684315396</v>
      </c>
      <c r="M50" s="17">
        <f t="shared" si="1"/>
        <v>8.669949552471765</v>
      </c>
      <c r="N50" s="17">
        <f>STDEVP(N33:N47)</f>
        <v>8.378377411645326</v>
      </c>
      <c r="O50" s="17">
        <f>STDEVP(O33:O47)</f>
        <v>10.067745164271798</v>
      </c>
      <c r="P50" s="17">
        <f>STDEVP(P33:P47)</f>
        <v>8.742842881169743</v>
      </c>
      <c r="Q50" s="11">
        <f t="shared" si="0"/>
        <v>1.0947535297590747</v>
      </c>
    </row>
    <row r="54" ht="12.75">
      <c r="B54" s="7" t="s">
        <v>151</v>
      </c>
    </row>
    <row r="55" ht="12.75">
      <c r="B55" s="7" t="s">
        <v>150</v>
      </c>
    </row>
    <row r="58" spans="3:17" ht="12.75">
      <c r="C58" s="2">
        <v>2002</v>
      </c>
      <c r="D58" s="2">
        <v>2003</v>
      </c>
      <c r="E58" s="2">
        <v>2004</v>
      </c>
      <c r="F58" s="2">
        <v>2005</v>
      </c>
      <c r="G58" s="2">
        <v>2006</v>
      </c>
      <c r="H58" s="2">
        <v>2007</v>
      </c>
      <c r="I58" s="2">
        <v>2008</v>
      </c>
      <c r="J58" s="2">
        <v>2009</v>
      </c>
      <c r="K58" s="2">
        <v>2009</v>
      </c>
      <c r="L58" s="2">
        <v>2010</v>
      </c>
      <c r="M58" s="2">
        <v>2011</v>
      </c>
      <c r="N58" s="2">
        <v>2012</v>
      </c>
      <c r="O58" s="2">
        <v>2013</v>
      </c>
      <c r="P58" s="2">
        <v>2014</v>
      </c>
      <c r="Q58" t="s">
        <v>148</v>
      </c>
    </row>
    <row r="59" spans="2:17" ht="12.75">
      <c r="B59" s="1" t="s">
        <v>8</v>
      </c>
      <c r="C59" s="11">
        <v>99.71032388470962</v>
      </c>
      <c r="D59" s="11">
        <v>99.37888960003738</v>
      </c>
      <c r="E59" s="11">
        <v>100.39796992116487</v>
      </c>
      <c r="F59" s="11">
        <v>100.00744060418725</v>
      </c>
      <c r="G59" s="11">
        <v>99.25480495925166</v>
      </c>
      <c r="H59" s="11">
        <v>96.61337523138042</v>
      </c>
      <c r="I59" s="11">
        <v>97.19587367692091</v>
      </c>
      <c r="J59" s="11">
        <v>101.07517450557037</v>
      </c>
      <c r="K59" s="11">
        <v>103.79066153571225</v>
      </c>
      <c r="L59" s="11">
        <v>99.51208050529023</v>
      </c>
      <c r="M59" s="11">
        <v>99.62798953624508</v>
      </c>
      <c r="N59" s="11">
        <v>98.61867091977358</v>
      </c>
      <c r="O59" s="11">
        <v>97.20015821284704</v>
      </c>
      <c r="P59" s="11">
        <v>97.46686764925587</v>
      </c>
      <c r="Q59" s="11">
        <f>P59-C59</f>
        <v>-2.243456235453749</v>
      </c>
    </row>
    <row r="60" spans="2:17" ht="12.75">
      <c r="B60" s="1" t="s">
        <v>9</v>
      </c>
      <c r="C60" s="11">
        <v>100.66255269515406</v>
      </c>
      <c r="D60" s="11">
        <v>100.37715369116634</v>
      </c>
      <c r="E60" s="11">
        <v>98.77983310783237</v>
      </c>
      <c r="F60" s="11">
        <v>99.31164789265964</v>
      </c>
      <c r="G60" s="11">
        <v>98.78638412640795</v>
      </c>
      <c r="H60" s="11">
        <v>101.63456303102686</v>
      </c>
      <c r="I60" s="11">
        <v>104.91629111456392</v>
      </c>
      <c r="J60" s="11">
        <v>102.2183149565772</v>
      </c>
      <c r="K60" s="11">
        <v>99.99057948648831</v>
      </c>
      <c r="L60" s="11">
        <v>105.2137713872147</v>
      </c>
      <c r="M60" s="11">
        <v>105.67397715943864</v>
      </c>
      <c r="N60" s="11">
        <v>105.78778490344438</v>
      </c>
      <c r="O60" s="11">
        <v>105.86784803257093</v>
      </c>
      <c r="P60" s="11">
        <v>104.70787212409462</v>
      </c>
      <c r="Q60" s="11">
        <f aca="true" t="shared" si="2" ref="Q60:Q74">P60-C60</f>
        <v>4.045319428940559</v>
      </c>
    </row>
    <row r="61" spans="2:17" ht="12.75">
      <c r="B61" s="1" t="s">
        <v>10</v>
      </c>
      <c r="C61" s="11">
        <v>98.95128280713226</v>
      </c>
      <c r="D61" s="11">
        <v>100.26265323063488</v>
      </c>
      <c r="E61" s="11">
        <v>100.71689193540506</v>
      </c>
      <c r="F61" s="11">
        <v>99.8305186644618</v>
      </c>
      <c r="G61" s="11">
        <v>100.9150817646683</v>
      </c>
      <c r="H61" s="11">
        <v>101.84627907108371</v>
      </c>
      <c r="I61" s="11">
        <v>99.55093673390819</v>
      </c>
      <c r="J61" s="11">
        <v>95.20996929876446</v>
      </c>
      <c r="K61" s="11">
        <v>91.79057444693424</v>
      </c>
      <c r="L61" s="11">
        <v>94.98196060374875</v>
      </c>
      <c r="M61" s="11">
        <v>95.17453441785476</v>
      </c>
      <c r="N61" s="11">
        <v>96.01437248533304</v>
      </c>
      <c r="O61" s="11">
        <v>95.67292759291593</v>
      </c>
      <c r="P61" s="11">
        <v>97.2613712597586</v>
      </c>
      <c r="Q61" s="11">
        <f t="shared" si="2"/>
        <v>-1.6899115473736543</v>
      </c>
    </row>
    <row r="62" spans="2:17" ht="12.75">
      <c r="B62" s="1" t="s">
        <v>11</v>
      </c>
      <c r="C62" s="11">
        <v>103.61495584243315</v>
      </c>
      <c r="D62" s="11">
        <v>104.28931682833806</v>
      </c>
      <c r="E62" s="11">
        <v>102.71623566369907</v>
      </c>
      <c r="F62" s="11">
        <v>101.36380427639496</v>
      </c>
      <c r="G62" s="11">
        <v>101.74680744265093</v>
      </c>
      <c r="H62" s="11">
        <v>105.25110011811518</v>
      </c>
      <c r="I62" s="11">
        <v>109.19884415954367</v>
      </c>
      <c r="J62" s="11">
        <v>107.96009364252978</v>
      </c>
      <c r="K62" s="11">
        <v>103.34642407950646</v>
      </c>
      <c r="L62" s="11">
        <v>107.38717350472238</v>
      </c>
      <c r="M62" s="11">
        <v>107.39922809880333</v>
      </c>
      <c r="N62" s="11">
        <v>106.68541104896649</v>
      </c>
      <c r="O62" s="11">
        <v>106.86219702855806</v>
      </c>
      <c r="P62" s="11">
        <v>105.3387924505067</v>
      </c>
      <c r="Q62" s="11">
        <f t="shared" si="2"/>
        <v>1.7238366080735545</v>
      </c>
    </row>
    <row r="63" spans="2:17" ht="12.75">
      <c r="B63" s="1" t="s">
        <v>12</v>
      </c>
      <c r="C63" s="11">
        <v>118.35779109808072</v>
      </c>
      <c r="D63" s="11">
        <v>119.20007994593162</v>
      </c>
      <c r="E63" s="11">
        <v>118.17367220397134</v>
      </c>
      <c r="F63" s="11">
        <v>120.86250837319999</v>
      </c>
      <c r="G63" s="11">
        <v>120.58568124449233</v>
      </c>
      <c r="H63" s="11">
        <v>121.15624079957333</v>
      </c>
      <c r="I63" s="11">
        <v>121.06007953492227</v>
      </c>
      <c r="J63" s="11">
        <v>126.28862272343129</v>
      </c>
      <c r="K63" s="11">
        <v>119.42708151714466</v>
      </c>
      <c r="L63" s="11">
        <v>119.1707412157697</v>
      </c>
      <c r="M63" s="11">
        <v>120.45328299617742</v>
      </c>
      <c r="N63" s="11">
        <v>120.73352286801185</v>
      </c>
      <c r="O63" s="11">
        <v>126.55150896904603</v>
      </c>
      <c r="P63" s="11">
        <v>121.26659509225708</v>
      </c>
      <c r="Q63" s="11">
        <f t="shared" si="2"/>
        <v>2.9088039941763526</v>
      </c>
    </row>
    <row r="64" spans="2:17" ht="12.75">
      <c r="B64" s="1" t="s">
        <v>13</v>
      </c>
      <c r="C64" s="11">
        <v>119.29779227962213</v>
      </c>
      <c r="D64" s="11">
        <v>119.41038545502835</v>
      </c>
      <c r="E64" s="11">
        <v>119.8020997775077</v>
      </c>
      <c r="F64" s="11">
        <v>118.56882025377745</v>
      </c>
      <c r="G64" s="11">
        <v>119.95449040459158</v>
      </c>
      <c r="H64" s="11">
        <v>119.74195867490737</v>
      </c>
      <c r="I64" s="11">
        <v>121.74762840185001</v>
      </c>
      <c r="J64" s="11">
        <v>119.32049158032837</v>
      </c>
      <c r="K64" s="11">
        <v>113.87366875196763</v>
      </c>
      <c r="L64" s="11">
        <v>118.96710647964142</v>
      </c>
      <c r="M64" s="11">
        <v>123.3101031940064</v>
      </c>
      <c r="N64" s="11">
        <v>120.31739940629816</v>
      </c>
      <c r="O64" s="11">
        <v>125.2962090643315</v>
      </c>
      <c r="P64" s="11">
        <v>121.63831346998592</v>
      </c>
      <c r="Q64" s="11">
        <f t="shared" si="2"/>
        <v>2.3405211903637877</v>
      </c>
    </row>
    <row r="65" spans="2:17" ht="12.75">
      <c r="B65" s="1" t="s">
        <v>38</v>
      </c>
      <c r="C65" s="11">
        <v>96.15707794222973</v>
      </c>
      <c r="D65" s="11">
        <v>95.96925838372891</v>
      </c>
      <c r="E65" s="11">
        <v>96.51925375681687</v>
      </c>
      <c r="F65" s="11">
        <v>99.77240773953308</v>
      </c>
      <c r="G65" s="11">
        <v>99.77060776016033</v>
      </c>
      <c r="H65" s="11">
        <v>99.96963872323225</v>
      </c>
      <c r="I65" s="11">
        <v>96.82472672246833</v>
      </c>
      <c r="J65" s="11">
        <v>94.7435407132376</v>
      </c>
      <c r="K65" s="11">
        <v>97.63634133980344</v>
      </c>
      <c r="L65" s="11">
        <v>96.20880314864223</v>
      </c>
      <c r="M65" s="11">
        <v>95.70836019256691</v>
      </c>
      <c r="N65" s="11">
        <v>95.48076678111559</v>
      </c>
      <c r="O65" s="11">
        <v>95.35644907426405</v>
      </c>
      <c r="P65" s="11">
        <v>95.00753648474965</v>
      </c>
      <c r="Q65" s="11">
        <f t="shared" si="2"/>
        <v>-1.1495414574800833</v>
      </c>
    </row>
    <row r="66" spans="2:17" ht="12.75">
      <c r="B66" s="1" t="s">
        <v>39</v>
      </c>
      <c r="C66" s="11">
        <v>93.95036997781811</v>
      </c>
      <c r="D66" s="11">
        <v>93.94835994005707</v>
      </c>
      <c r="E66" s="11">
        <v>94.98522741865473</v>
      </c>
      <c r="F66" s="11">
        <v>95.3783018506303</v>
      </c>
      <c r="G66" s="11">
        <v>94.22295026954922</v>
      </c>
      <c r="H66" s="11">
        <v>92.3700461712748</v>
      </c>
      <c r="I66" s="11">
        <v>88.81764711065938</v>
      </c>
      <c r="J66" s="11">
        <v>88.9105855325078</v>
      </c>
      <c r="K66" s="11">
        <v>93.49958818707178</v>
      </c>
      <c r="L66" s="11">
        <v>93.21368577241975</v>
      </c>
      <c r="M66" s="11">
        <v>92.82154125083268</v>
      </c>
      <c r="N66" s="11">
        <v>92.87192335390594</v>
      </c>
      <c r="O66" s="11">
        <v>92.53402678337724</v>
      </c>
      <c r="P66" s="11">
        <v>92.08342219696667</v>
      </c>
      <c r="Q66" s="11">
        <f t="shared" si="2"/>
        <v>-1.8669477808514472</v>
      </c>
    </row>
    <row r="67" spans="2:17" ht="12.75">
      <c r="B67" s="1" t="s">
        <v>40</v>
      </c>
      <c r="C67" s="11">
        <v>104.83442095377296</v>
      </c>
      <c r="D67" s="11">
        <v>105.3669070514595</v>
      </c>
      <c r="E67" s="11">
        <v>103.80654756085258</v>
      </c>
      <c r="F67" s="11">
        <v>105.03768540003858</v>
      </c>
      <c r="G67" s="11">
        <v>105.67992162862767</v>
      </c>
      <c r="H67" s="11">
        <v>105.90471122538477</v>
      </c>
      <c r="I67" s="11">
        <v>107.98829463408585</v>
      </c>
      <c r="J67" s="11">
        <v>109.14742847123078</v>
      </c>
      <c r="K67" s="11">
        <v>104.24163465210057</v>
      </c>
      <c r="L67" s="11">
        <v>105.24794998570249</v>
      </c>
      <c r="M67" s="11">
        <v>107.93002952950457</v>
      </c>
      <c r="N67" s="11">
        <v>107.37443446239078</v>
      </c>
      <c r="O67" s="11">
        <v>104.59931611102617</v>
      </c>
      <c r="P67" s="11">
        <v>105.20420966080181</v>
      </c>
      <c r="Q67" s="11">
        <f t="shared" si="2"/>
        <v>0.3697887070288459</v>
      </c>
    </row>
    <row r="68" spans="2:17" ht="12.75">
      <c r="B68" s="1" t="s">
        <v>41</v>
      </c>
      <c r="C68" s="11">
        <v>96.82772633629715</v>
      </c>
      <c r="D68" s="11">
        <v>96.98633971277155</v>
      </c>
      <c r="E68" s="11">
        <v>96.53459175805989</v>
      </c>
      <c r="F68" s="11">
        <v>98.9956774897679</v>
      </c>
      <c r="G68" s="11">
        <v>100.12912744275654</v>
      </c>
      <c r="H68" s="11">
        <v>101.66337302936863</v>
      </c>
      <c r="I68" s="11">
        <v>101.10113449997216</v>
      </c>
      <c r="J68" s="11">
        <v>97.73711951281143</v>
      </c>
      <c r="K68" s="11">
        <v>95.29951014216189</v>
      </c>
      <c r="L68" s="11">
        <v>98.7575591356813</v>
      </c>
      <c r="M68" s="11">
        <v>98.44200318763014</v>
      </c>
      <c r="N68" s="11">
        <v>99.4929980654958</v>
      </c>
      <c r="O68" s="11">
        <v>102.49890767616617</v>
      </c>
      <c r="P68" s="11">
        <v>100.77767978007704</v>
      </c>
      <c r="Q68" s="11">
        <f t="shared" si="2"/>
        <v>3.94995344377989</v>
      </c>
    </row>
    <row r="69" spans="2:17" ht="12.75">
      <c r="B69" s="1" t="s">
        <v>42</v>
      </c>
      <c r="C69" s="11">
        <v>105.16005467000932</v>
      </c>
      <c r="D69" s="11">
        <v>103.4353460662317</v>
      </c>
      <c r="E69" s="11">
        <v>102.7047554465069</v>
      </c>
      <c r="F69" s="11">
        <v>100.25856426084316</v>
      </c>
      <c r="G69" s="11">
        <v>99.4957537094488</v>
      </c>
      <c r="H69" s="11">
        <v>100.42446050359733</v>
      </c>
      <c r="I69" s="11">
        <v>98.10650877679106</v>
      </c>
      <c r="J69" s="11">
        <v>93.36510209939983</v>
      </c>
      <c r="K69" s="11">
        <v>92.18950440722978</v>
      </c>
      <c r="L69" s="11">
        <v>95.58207622319982</v>
      </c>
      <c r="M69" s="11">
        <v>96.51570306847194</v>
      </c>
      <c r="N69" s="11">
        <v>101.88893140761387</v>
      </c>
      <c r="O69" s="11">
        <v>105.9354836789641</v>
      </c>
      <c r="P69" s="11">
        <v>105.46829606661369</v>
      </c>
      <c r="Q69" s="11">
        <f t="shared" si="2"/>
        <v>0.3082413966043731</v>
      </c>
    </row>
    <row r="70" spans="2:17" ht="12.75">
      <c r="B70" s="1" t="s">
        <v>43</v>
      </c>
      <c r="C70" s="11">
        <v>107.40635858129754</v>
      </c>
      <c r="D70" s="11">
        <v>108.94998911503716</v>
      </c>
      <c r="E70" s="11">
        <v>106.63422635955258</v>
      </c>
      <c r="F70" s="11">
        <v>106.6917877949838</v>
      </c>
      <c r="G70" s="11">
        <v>107.27038642110817</v>
      </c>
      <c r="H70" s="11">
        <v>110.90069790914926</v>
      </c>
      <c r="I70" s="11">
        <v>113.18938286973865</v>
      </c>
      <c r="J70" s="11">
        <v>108.33500816955028</v>
      </c>
      <c r="K70" s="11">
        <v>104.05832055486444</v>
      </c>
      <c r="L70" s="11">
        <v>113.00097704986867</v>
      </c>
      <c r="M70" s="11">
        <v>110.10162107845399</v>
      </c>
      <c r="N70" s="11">
        <v>112.74660739753128</v>
      </c>
      <c r="O70" s="11">
        <v>114.8052853028948</v>
      </c>
      <c r="P70" s="11">
        <v>113.85278199424964</v>
      </c>
      <c r="Q70" s="11">
        <f t="shared" si="2"/>
        <v>6.4464234129521</v>
      </c>
    </row>
    <row r="71" spans="2:17" ht="12.75">
      <c r="B71" s="1" t="s">
        <v>78</v>
      </c>
      <c r="C71" s="11">
        <v>91.73015046149216</v>
      </c>
      <c r="D71" s="11">
        <v>88.67082335990351</v>
      </c>
      <c r="E71" s="11">
        <v>90.42343524047999</v>
      </c>
      <c r="F71" s="11">
        <v>94.07527708645694</v>
      </c>
      <c r="G71" s="11">
        <v>95.2604632078579</v>
      </c>
      <c r="H71" s="11">
        <v>92.04751818871391</v>
      </c>
      <c r="I71" s="11">
        <v>88.09417010262105</v>
      </c>
      <c r="J71" s="11">
        <v>88.10779051720961</v>
      </c>
      <c r="K71" s="11">
        <v>102.41253333811864</v>
      </c>
      <c r="L71" s="11">
        <v>103.3735063430723</v>
      </c>
      <c r="M71" s="11">
        <v>103.8357808497814</v>
      </c>
      <c r="N71" s="11">
        <v>105.12693921759497</v>
      </c>
      <c r="O71" s="11">
        <v>105.6843505574768</v>
      </c>
      <c r="P71" s="11">
        <v>106.80715191469389</v>
      </c>
      <c r="Q71" s="11">
        <f t="shared" si="2"/>
        <v>15.077001453201731</v>
      </c>
    </row>
    <row r="72" spans="2:17" ht="12.75">
      <c r="B72" s="1" t="s">
        <v>17</v>
      </c>
      <c r="C72" s="11">
        <v>98.79604319754506</v>
      </c>
      <c r="D72" s="11">
        <v>98.36263357335986</v>
      </c>
      <c r="E72" s="11">
        <v>98.25998024904084</v>
      </c>
      <c r="F72" s="11">
        <v>97.91279255704957</v>
      </c>
      <c r="G72" s="11">
        <v>98.16581063123085</v>
      </c>
      <c r="H72" s="11">
        <v>97.06712970369853</v>
      </c>
      <c r="I72" s="11">
        <v>100.47815869980556</v>
      </c>
      <c r="J72" s="11">
        <v>107.44507049878317</v>
      </c>
      <c r="K72" s="11">
        <v>109.72446659389949</v>
      </c>
      <c r="L72" s="11">
        <v>100.80200862006244</v>
      </c>
      <c r="M72" s="11">
        <v>100.0635688277851</v>
      </c>
      <c r="N72" s="11">
        <v>97.83938558094691</v>
      </c>
      <c r="O72" s="11">
        <v>96.61589712747627</v>
      </c>
      <c r="P72" s="11">
        <v>97.5071728469642</v>
      </c>
      <c r="Q72" s="11">
        <f t="shared" si="2"/>
        <v>-1.288870350580865</v>
      </c>
    </row>
    <row r="73" spans="2:17" ht="12.75">
      <c r="B73" s="1" t="s">
        <v>117</v>
      </c>
      <c r="C73" s="11">
        <v>105.26602821425858</v>
      </c>
      <c r="D73" s="11">
        <v>104.89542638170366</v>
      </c>
      <c r="E73" s="11">
        <v>103.99761900458682</v>
      </c>
      <c r="F73" s="11">
        <v>103.8602371731408</v>
      </c>
      <c r="G73" s="11">
        <v>103.36258697622107</v>
      </c>
      <c r="H73" s="11">
        <v>106.25634249465327</v>
      </c>
      <c r="I73" s="11">
        <v>109.0107149043802</v>
      </c>
      <c r="J73" s="11">
        <v>107.92639172488335</v>
      </c>
      <c r="K73" s="11">
        <v>103.90767163059643</v>
      </c>
      <c r="L73" s="11">
        <v>108.8316421046793</v>
      </c>
      <c r="M73" s="11">
        <v>108.56047786201931</v>
      </c>
      <c r="N73" s="11">
        <v>107.88871418319675</v>
      </c>
      <c r="O73" s="11">
        <v>108.19207757611049</v>
      </c>
      <c r="P73" s="11">
        <v>106.73863020769036</v>
      </c>
      <c r="Q73" s="11">
        <f t="shared" si="2"/>
        <v>1.4726019934317804</v>
      </c>
    </row>
    <row r="74" spans="2:17" ht="12.75">
      <c r="B74" s="1" t="s">
        <v>118</v>
      </c>
      <c r="C74" s="11">
        <v>100</v>
      </c>
      <c r="D74" s="11">
        <v>100</v>
      </c>
      <c r="E74" s="11">
        <v>100</v>
      </c>
      <c r="F74" s="11">
        <v>100</v>
      </c>
      <c r="G74" s="11">
        <v>100</v>
      </c>
      <c r="H74" s="11">
        <v>100.00000000000001</v>
      </c>
      <c r="I74" s="11">
        <v>100</v>
      </c>
      <c r="J74" s="11">
        <v>100</v>
      </c>
      <c r="K74" s="11">
        <v>100</v>
      </c>
      <c r="L74" s="11">
        <v>100</v>
      </c>
      <c r="M74" s="11">
        <v>100</v>
      </c>
      <c r="N74" s="11">
        <v>100</v>
      </c>
      <c r="O74" s="11">
        <v>100</v>
      </c>
      <c r="P74" s="11">
        <v>100</v>
      </c>
      <c r="Q74" s="11">
        <f t="shared" si="2"/>
        <v>0</v>
      </c>
    </row>
    <row r="75" ht="12.75">
      <c r="Q75" s="11"/>
    </row>
    <row r="76" spans="2:17" ht="12.75">
      <c r="B76" s="1" t="s">
        <v>80</v>
      </c>
      <c r="C76" s="17">
        <f>STDEVP(C59:C73)</f>
        <v>7.648089351410668</v>
      </c>
      <c r="D76" s="17">
        <f aca="true" t="shared" si="3" ref="D76:M76">STDEVP(D59:D73)</f>
        <v>8.156883952812453</v>
      </c>
      <c r="E76" s="17">
        <f t="shared" si="3"/>
        <v>7.653425983738194</v>
      </c>
      <c r="F76" s="17">
        <f t="shared" si="3"/>
        <v>7.358530820093875</v>
      </c>
      <c r="G76" s="17">
        <f t="shared" si="3"/>
        <v>7.533062336898818</v>
      </c>
      <c r="H76" s="17">
        <f t="shared" si="3"/>
        <v>8.254718359603869</v>
      </c>
      <c r="I76" s="17">
        <f t="shared" si="3"/>
        <v>9.714153812001983</v>
      </c>
      <c r="J76" s="17">
        <f t="shared" si="3"/>
        <v>10.38290663166571</v>
      </c>
      <c r="K76" s="17">
        <f t="shared" si="3"/>
        <v>7.577867763290767</v>
      </c>
      <c r="L76" s="17">
        <f t="shared" si="3"/>
        <v>8.002105684315396</v>
      </c>
      <c r="M76" s="17">
        <f t="shared" si="3"/>
        <v>8.6504612034307</v>
      </c>
      <c r="N76" s="17">
        <f>STDEVP(N59:N73)</f>
        <v>8.195846833256205</v>
      </c>
      <c r="O76" s="17">
        <f>STDEVP(O59:O73)</f>
        <v>9.853007235881712</v>
      </c>
      <c r="P76" s="17">
        <f>STDEVP(P59:P73)</f>
        <v>8.49646648788939</v>
      </c>
      <c r="Q76" s="11">
        <f>P76-C76</f>
        <v>0.8483771364787209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106"/>
  <sheetViews>
    <sheetView zoomScale="150" zoomScaleNormal="150" workbookViewId="0" topLeftCell="B4">
      <pane xSplit="16220" ySplit="4400" topLeftCell="O9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25390625" style="0" customWidth="1"/>
    <col min="2" max="2" width="58.375" style="0" customWidth="1"/>
    <col min="3" max="3" width="9.625" style="0" customWidth="1"/>
    <col min="4" max="4" width="9.75390625" style="0" customWidth="1"/>
    <col min="5" max="5" width="9.625" style="0" customWidth="1"/>
    <col min="6" max="7" width="9.75390625" style="0" customWidth="1"/>
    <col min="8" max="8" width="9.25390625" style="0" customWidth="1"/>
    <col min="9" max="9" width="9.625" style="0" customWidth="1"/>
    <col min="10" max="11" width="10.00390625" style="0" customWidth="1"/>
  </cols>
  <sheetData>
    <row r="4" ht="12.75">
      <c r="B4" s="7" t="s">
        <v>4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110</v>
      </c>
      <c r="C9" s="4">
        <f>C10+C17</f>
        <v>987.959299412054</v>
      </c>
      <c r="D9" s="4">
        <f aca="true" t="shared" si="1" ref="D9:L9">D10+D17</f>
        <v>1097.214429614798</v>
      </c>
      <c r="E9" s="4">
        <f t="shared" si="1"/>
        <v>1225.2754781770277</v>
      </c>
      <c r="F9" s="4">
        <f t="shared" si="1"/>
        <v>1440.4559388574974</v>
      </c>
      <c r="G9" s="4">
        <f t="shared" si="1"/>
        <v>1681.45188663324</v>
      </c>
      <c r="H9" s="4">
        <f t="shared" si="1"/>
        <v>1730.8207744202446</v>
      </c>
      <c r="I9" s="4">
        <f t="shared" si="1"/>
        <v>1591.4809489731838</v>
      </c>
      <c r="J9" s="4">
        <f t="shared" si="1"/>
        <v>1421.3200747913368</v>
      </c>
      <c r="K9" s="4">
        <f t="shared" si="1"/>
        <v>1789.7027047913366</v>
      </c>
      <c r="L9" s="4">
        <f t="shared" si="1"/>
        <v>1698.3552003347713</v>
      </c>
      <c r="M9" s="4">
        <f>M10+M17</f>
        <v>1609.749497228524</v>
      </c>
      <c r="N9" s="4">
        <f>N10+N17</f>
        <v>1511.9851301658668</v>
      </c>
      <c r="O9" s="4">
        <f>O10+O17</f>
        <v>1477.2049362904118</v>
      </c>
      <c r="P9" s="4">
        <f>P10+P17</f>
        <v>1484.4136001977977</v>
      </c>
      <c r="Q9" s="12"/>
    </row>
    <row r="10" spans="2:17" ht="12.75">
      <c r="B10" s="5" t="s">
        <v>98</v>
      </c>
      <c r="C10" s="6">
        <f>SUM(C11:C16)</f>
        <v>433.79951342036856</v>
      </c>
      <c r="D10" s="6">
        <f aca="true" t="shared" si="2" ref="D10:J10">SUM(D11:D16)</f>
        <v>507.74742961479785</v>
      </c>
      <c r="E10" s="6">
        <f t="shared" si="2"/>
        <v>581.8981881770277</v>
      </c>
      <c r="F10" s="6">
        <f t="shared" si="2"/>
        <v>710.2288988574973</v>
      </c>
      <c r="G10" s="6">
        <f t="shared" si="2"/>
        <v>818.24223663324</v>
      </c>
      <c r="H10" s="6">
        <f t="shared" si="2"/>
        <v>808.7960444202445</v>
      </c>
      <c r="I10" s="6">
        <f t="shared" si="2"/>
        <v>639.0478089731838</v>
      </c>
      <c r="J10" s="6">
        <f t="shared" si="2"/>
        <v>510.1667447913366</v>
      </c>
      <c r="K10" s="6">
        <f>J10</f>
        <v>510.1667447913366</v>
      </c>
      <c r="L10" s="6">
        <f>SUM(L11:L16)</f>
        <v>462.0490003347712</v>
      </c>
      <c r="M10" s="6">
        <f>SUM(M11:M16)</f>
        <v>384.06833865852417</v>
      </c>
      <c r="N10" s="6">
        <f>SUM(N11:N16)</f>
        <v>362.82506929586685</v>
      </c>
      <c r="O10" s="6">
        <f>SUM(O11:O16)</f>
        <v>347.61591880041186</v>
      </c>
      <c r="P10" s="6">
        <f>SUM(P11:P16)</f>
        <v>348.1095809677979</v>
      </c>
      <c r="Q10" s="12"/>
    </row>
    <row r="11" spans="2:17" ht="12.75">
      <c r="B11" t="s">
        <v>141</v>
      </c>
      <c r="C11" s="1">
        <v>55.087035548340374</v>
      </c>
      <c r="D11" s="1">
        <v>57.15217998172072</v>
      </c>
      <c r="E11" s="1">
        <v>61.60919126676322</v>
      </c>
      <c r="F11" s="1">
        <v>65.8070839818364</v>
      </c>
      <c r="G11" s="1">
        <v>89.60985099441147</v>
      </c>
      <c r="H11" s="1">
        <v>85.67053323583534</v>
      </c>
      <c r="I11" s="1">
        <v>88.93400861951163</v>
      </c>
      <c r="J11" s="1">
        <v>85.57363461175295</v>
      </c>
      <c r="K11" s="1">
        <v>85.57363461175295</v>
      </c>
      <c r="L11" s="1">
        <v>97.55885476602579</v>
      </c>
      <c r="M11" s="1">
        <v>88.90453838787661</v>
      </c>
      <c r="N11" s="1">
        <v>104.3045988450497</v>
      </c>
      <c r="O11" s="1">
        <v>108.86206031759544</v>
      </c>
      <c r="P11" s="1">
        <v>100.67645525334441</v>
      </c>
      <c r="Q11" s="12"/>
    </row>
    <row r="12" spans="2:17" ht="12.75">
      <c r="B12" t="s">
        <v>23</v>
      </c>
      <c r="C12" s="1">
        <v>33.811</v>
      </c>
      <c r="D12" s="1">
        <v>32.592</v>
      </c>
      <c r="E12" s="1">
        <v>35.56</v>
      </c>
      <c r="F12" s="1">
        <v>41.815</v>
      </c>
      <c r="G12" s="1">
        <v>50.456</v>
      </c>
      <c r="H12" s="1">
        <v>64.86</v>
      </c>
      <c r="I12" s="1">
        <v>75.374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>
        <v>0</v>
      </c>
      <c r="Q12" s="12"/>
    </row>
    <row r="13" spans="2:17" ht="12.75">
      <c r="B13" t="s">
        <v>68</v>
      </c>
      <c r="C13" s="1">
        <v>66.86564351572405</v>
      </c>
      <c r="D13" s="1">
        <v>78.82590426248608</v>
      </c>
      <c r="E13" s="1">
        <v>90.62373734664511</v>
      </c>
      <c r="F13" s="1">
        <v>107.76838197523878</v>
      </c>
      <c r="G13" s="1">
        <v>122.74851401446634</v>
      </c>
      <c r="H13" s="1">
        <v>130.2453523370283</v>
      </c>
      <c r="I13" s="1">
        <v>129.1326074602176</v>
      </c>
      <c r="J13" s="1">
        <v>115.88644071058435</v>
      </c>
      <c r="K13" s="1">
        <v>115.88644071058435</v>
      </c>
      <c r="L13" s="1">
        <v>102.29817072968876</v>
      </c>
      <c r="M13" s="1">
        <v>91.18331968812329</v>
      </c>
      <c r="N13" s="12">
        <v>93.25443439418186</v>
      </c>
      <c r="O13" s="1">
        <v>88.81933966229893</v>
      </c>
      <c r="P13" s="1">
        <v>97.89306275155462</v>
      </c>
      <c r="Q13" s="12"/>
    </row>
    <row r="14" spans="2:17" ht="12.75">
      <c r="B14" t="s">
        <v>14</v>
      </c>
      <c r="C14" s="1">
        <v>213.773</v>
      </c>
      <c r="D14" s="1">
        <v>271.836</v>
      </c>
      <c r="E14" s="1">
        <v>321.456</v>
      </c>
      <c r="F14" s="1">
        <v>424.382</v>
      </c>
      <c r="G14" s="1">
        <v>485.254</v>
      </c>
      <c r="H14" s="1">
        <v>456.163</v>
      </c>
      <c r="I14" s="1">
        <v>278.744</v>
      </c>
      <c r="J14" s="1">
        <v>248.29399999999998</v>
      </c>
      <c r="K14" s="1">
        <v>248.29399999999998</v>
      </c>
      <c r="L14" s="1">
        <v>205.189</v>
      </c>
      <c r="M14" s="12">
        <v>163.706</v>
      </c>
      <c r="N14" s="12">
        <v>131.807</v>
      </c>
      <c r="O14" s="1">
        <v>120.553</v>
      </c>
      <c r="P14" s="1">
        <v>121.57</v>
      </c>
      <c r="Q14" s="12"/>
    </row>
    <row r="15" spans="2:17" ht="15">
      <c r="B15" t="s">
        <v>45</v>
      </c>
      <c r="C15" s="1">
        <v>64.26283435630415</v>
      </c>
      <c r="D15" s="1">
        <v>67.34134537059103</v>
      </c>
      <c r="E15" s="1">
        <v>72.64925956361934</v>
      </c>
      <c r="F15" s="1">
        <v>70.45643290042209</v>
      </c>
      <c r="G15" s="1">
        <v>70.17387162436216</v>
      </c>
      <c r="H15" s="1">
        <v>71.85715884738077</v>
      </c>
      <c r="I15" s="1">
        <v>66.86319289345451</v>
      </c>
      <c r="J15" s="1">
        <v>60.41266946899933</v>
      </c>
      <c r="K15" s="1">
        <v>60.41266946899933</v>
      </c>
      <c r="L15" s="1">
        <v>57.00297483905675</v>
      </c>
      <c r="M15" s="12">
        <v>40.274480582524276</v>
      </c>
      <c r="N15" s="12">
        <v>33.4590360566353</v>
      </c>
      <c r="O15" s="24">
        <v>29.38151882051752</v>
      </c>
      <c r="P15" s="1">
        <v>27.970062962898822</v>
      </c>
      <c r="Q15" s="12"/>
    </row>
    <row r="16" spans="2:17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</row>
    <row r="17" spans="2:17" ht="12.75">
      <c r="B17" s="5" t="s">
        <v>18</v>
      </c>
      <c r="C17" s="6">
        <f>C18+C19+C20+C21</f>
        <v>554.1597859916853</v>
      </c>
      <c r="D17" s="6">
        <f aca="true" t="shared" si="3" ref="D17:P17">D18+D19+D20+D21</f>
        <v>589.4670000000001</v>
      </c>
      <c r="E17" s="6">
        <f t="shared" si="3"/>
        <v>643.37729</v>
      </c>
      <c r="F17" s="6">
        <f t="shared" si="3"/>
        <v>730.2270400000001</v>
      </c>
      <c r="G17" s="6">
        <f t="shared" si="3"/>
        <v>863.20965</v>
      </c>
      <c r="H17" s="6">
        <f t="shared" si="3"/>
        <v>922.02473</v>
      </c>
      <c r="I17" s="6">
        <f t="shared" si="3"/>
        <v>952.43314</v>
      </c>
      <c r="J17" s="6">
        <f t="shared" si="3"/>
        <v>911.1533300000001</v>
      </c>
      <c r="K17" s="6">
        <f t="shared" si="3"/>
        <v>1279.53596</v>
      </c>
      <c r="L17" s="6">
        <f t="shared" si="3"/>
        <v>1236.3062000000002</v>
      </c>
      <c r="M17" s="6">
        <f t="shared" si="3"/>
        <v>1225.6811585699998</v>
      </c>
      <c r="N17" s="6">
        <f t="shared" si="3"/>
        <v>1149.16006087</v>
      </c>
      <c r="O17" s="6">
        <f t="shared" si="3"/>
        <v>1129.5890174899998</v>
      </c>
      <c r="P17" s="6">
        <f t="shared" si="3"/>
        <v>1136.3040192299998</v>
      </c>
      <c r="Q17" s="12"/>
    </row>
    <row r="18" spans="2:17" ht="15">
      <c r="B18" t="s">
        <v>121</v>
      </c>
      <c r="C18" s="1">
        <v>493.1137830716854</v>
      </c>
      <c r="D18" s="1">
        <v>525.157</v>
      </c>
      <c r="E18" s="1">
        <v>577.068</v>
      </c>
      <c r="F18" s="1">
        <v>658.3438000000001</v>
      </c>
      <c r="G18" s="1">
        <v>785.82947</v>
      </c>
      <c r="H18" s="1">
        <v>841.90522</v>
      </c>
      <c r="I18" s="1">
        <v>888.46591</v>
      </c>
      <c r="J18" s="1">
        <v>857.0811</v>
      </c>
      <c r="K18" s="1">
        <v>1225.46373</v>
      </c>
      <c r="L18" s="1">
        <v>1183.9456200000002</v>
      </c>
      <c r="M18" s="1">
        <v>1180.63511151</v>
      </c>
      <c r="N18" s="1">
        <v>1106.6654255600001</v>
      </c>
      <c r="O18" s="24">
        <v>1113.8770964999999</v>
      </c>
      <c r="P18" s="24">
        <v>1128.9306133199998</v>
      </c>
      <c r="Q18" s="12"/>
    </row>
    <row r="19" spans="2:17" ht="13.5">
      <c r="B19" t="s">
        <v>63</v>
      </c>
      <c r="C19" s="1">
        <v>30.154701980000002</v>
      </c>
      <c r="D19" s="1">
        <v>31.416</v>
      </c>
      <c r="E19" s="1">
        <v>31.95</v>
      </c>
      <c r="F19" s="1">
        <v>35.59736</v>
      </c>
      <c r="G19" s="1">
        <v>40.30265</v>
      </c>
      <c r="H19" s="1">
        <v>41.19781</v>
      </c>
      <c r="I19" s="1">
        <v>26.46091</v>
      </c>
      <c r="J19" s="1">
        <v>18.65452</v>
      </c>
      <c r="K19" s="1">
        <v>18.65452</v>
      </c>
      <c r="L19" s="1">
        <v>17.58643</v>
      </c>
      <c r="M19" s="1">
        <v>11.575449279999999</v>
      </c>
      <c r="N19" s="1">
        <v>8.589135960000002</v>
      </c>
      <c r="O19" s="25">
        <v>5.69163082</v>
      </c>
      <c r="P19" s="25">
        <v>5.80704591</v>
      </c>
      <c r="Q19" s="12"/>
    </row>
    <row r="20" spans="2:17" ht="12.75">
      <c r="B20" t="s">
        <v>19</v>
      </c>
      <c r="C20" s="1">
        <v>30.891300939999997</v>
      </c>
      <c r="D20" s="1">
        <v>32.894</v>
      </c>
      <c r="E20" s="1">
        <v>34.35929</v>
      </c>
      <c r="F20" s="1">
        <v>36.28588</v>
      </c>
      <c r="G20" s="1">
        <v>37.07753</v>
      </c>
      <c r="H20" s="1">
        <v>38.921699999999994</v>
      </c>
      <c r="I20" s="1">
        <v>37.50632</v>
      </c>
      <c r="J20" s="1">
        <v>35.41771</v>
      </c>
      <c r="K20" s="1">
        <v>35.41771</v>
      </c>
      <c r="L20" s="1">
        <v>34.77415</v>
      </c>
      <c r="M20" s="1">
        <v>33.470597780000006</v>
      </c>
      <c r="N20" s="1">
        <v>32.12028935</v>
      </c>
      <c r="O20" s="1">
        <v>8.56163017</v>
      </c>
      <c r="P20" s="12"/>
      <c r="Q20" s="12"/>
    </row>
    <row r="21" spans="2:17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1.78521</v>
      </c>
      <c r="O21" s="32">
        <v>1.45866</v>
      </c>
      <c r="P21" s="34">
        <v>1.56636</v>
      </c>
      <c r="Q21" s="12"/>
    </row>
    <row r="22" spans="13:17" ht="12.75">
      <c r="M22" s="12"/>
      <c r="N22" s="12"/>
      <c r="O22" s="12"/>
      <c r="P22" s="12"/>
      <c r="Q22" s="12"/>
    </row>
    <row r="23" spans="2:17" ht="12.75">
      <c r="B23" s="3" t="s">
        <v>20</v>
      </c>
      <c r="C23" s="4">
        <f>C24+C25+C26</f>
        <v>691.2918937021012</v>
      </c>
      <c r="D23" s="4">
        <f aca="true" t="shared" si="4" ref="D23:K23">D24+D25+D26</f>
        <v>747.278</v>
      </c>
      <c r="E23" s="4">
        <f t="shared" si="4"/>
        <v>800.63706</v>
      </c>
      <c r="F23" s="4">
        <f t="shared" si="4"/>
        <v>875.7582299999999</v>
      </c>
      <c r="G23" s="4">
        <f t="shared" si="4"/>
        <v>950.18138</v>
      </c>
      <c r="H23" s="4">
        <f t="shared" si="4"/>
        <v>971.96238</v>
      </c>
      <c r="I23" s="4">
        <f t="shared" si="4"/>
        <v>878.02242</v>
      </c>
      <c r="J23" s="4">
        <f t="shared" si="4"/>
        <v>713.59692</v>
      </c>
      <c r="K23" s="4">
        <f t="shared" si="4"/>
        <v>1002.9287018571428</v>
      </c>
      <c r="L23" s="4">
        <f>L24+L25+L26</f>
        <v>1294.6167599999999</v>
      </c>
      <c r="M23" s="4">
        <f>M24+M25+M26</f>
        <v>1281.6094257169482</v>
      </c>
      <c r="N23" s="4">
        <f>N24+N25+N26</f>
        <v>1298.4297256452062</v>
      </c>
      <c r="O23" s="4">
        <f>O24+O25+O26</f>
        <v>1332.3639312905093</v>
      </c>
      <c r="P23" s="4">
        <f>P24+P25+P26</f>
        <v>1417.1936269898792</v>
      </c>
      <c r="Q23" s="12"/>
    </row>
    <row r="24" spans="2:17" ht="15">
      <c r="B24" t="s">
        <v>21</v>
      </c>
      <c r="C24" s="1">
        <v>433.09488366418447</v>
      </c>
      <c r="D24" s="1">
        <v>474.39</v>
      </c>
      <c r="E24" s="1">
        <v>516.163</v>
      </c>
      <c r="F24" s="1">
        <v>583.21447</v>
      </c>
      <c r="G24" s="1">
        <v>642.48448</v>
      </c>
      <c r="H24" s="1">
        <v>643.50151</v>
      </c>
      <c r="I24" s="1">
        <v>549.774</v>
      </c>
      <c r="J24" s="1">
        <v>388.78024</v>
      </c>
      <c r="K24" s="1">
        <v>555.4003428571428</v>
      </c>
      <c r="L24" s="1">
        <v>825.47673</v>
      </c>
      <c r="M24" s="1">
        <v>833.5218327173264</v>
      </c>
      <c r="N24" s="12">
        <v>851.4165801974892</v>
      </c>
      <c r="O24" s="24">
        <v>844.0495005227064</v>
      </c>
      <c r="P24" s="24">
        <v>918.1510083988435</v>
      </c>
      <c r="Q24" s="12"/>
    </row>
    <row r="25" spans="2:17" ht="12.75">
      <c r="B25" t="s">
        <v>25</v>
      </c>
      <c r="C25" s="1">
        <v>230.03501003791675</v>
      </c>
      <c r="D25" s="1">
        <v>241.21699999999998</v>
      </c>
      <c r="E25" s="1">
        <v>251.21995</v>
      </c>
      <c r="F25" s="1">
        <v>258.79807</v>
      </c>
      <c r="G25" s="1">
        <v>268.26862000000006</v>
      </c>
      <c r="H25" s="1">
        <v>284.29004</v>
      </c>
      <c r="I25" s="1">
        <v>279.1132</v>
      </c>
      <c r="J25" s="1">
        <v>272.69262</v>
      </c>
      <c r="K25" s="1">
        <v>395.40429899999987</v>
      </c>
      <c r="L25" s="1">
        <v>407.30177000000003</v>
      </c>
      <c r="M25" s="1">
        <v>388.78304915670515</v>
      </c>
      <c r="N25" s="12">
        <v>381.4137066335947</v>
      </c>
      <c r="O25" s="1">
        <v>426.22531037394185</v>
      </c>
      <c r="P25" s="1">
        <v>439.47211992485535</v>
      </c>
      <c r="Q25" s="12"/>
    </row>
    <row r="26" spans="2:17" ht="13.5">
      <c r="B26" t="s">
        <v>102</v>
      </c>
      <c r="C26" s="1">
        <v>28.162</v>
      </c>
      <c r="D26" s="1">
        <v>31.671</v>
      </c>
      <c r="E26" s="1">
        <v>33.25411</v>
      </c>
      <c r="F26" s="1">
        <v>33.74569</v>
      </c>
      <c r="G26" s="1">
        <v>39.42828</v>
      </c>
      <c r="H26" s="1">
        <v>44.17083</v>
      </c>
      <c r="I26" s="1">
        <v>49.13522</v>
      </c>
      <c r="J26" s="1">
        <v>52.12406</v>
      </c>
      <c r="K26" s="1">
        <v>52.12406</v>
      </c>
      <c r="L26" s="1">
        <v>61.838260000000005</v>
      </c>
      <c r="M26" s="1">
        <v>59.30454384291637</v>
      </c>
      <c r="N26" s="12">
        <v>65.59943881412227</v>
      </c>
      <c r="O26" s="25">
        <v>62.089120393861</v>
      </c>
      <c r="P26" s="25">
        <v>59.570498666180285</v>
      </c>
      <c r="Q26" s="12"/>
    </row>
    <row r="27" spans="13:17" ht="12.75">
      <c r="M27" s="12"/>
      <c r="N27" s="12"/>
      <c r="O27" s="12"/>
      <c r="P27" s="12"/>
      <c r="Q27" s="12"/>
    </row>
    <row r="28" spans="2:17" ht="12.75">
      <c r="B28" s="3" t="s">
        <v>103</v>
      </c>
      <c r="C28" s="4">
        <f aca="true" t="shared" si="5" ref="C28:P28">SUM(C29:C37)</f>
        <v>767.168881651</v>
      </c>
      <c r="D28" s="4">
        <f t="shared" si="5"/>
        <v>819.5408688689998</v>
      </c>
      <c r="E28" s="4">
        <f t="shared" si="5"/>
        <v>861.4015631749999</v>
      </c>
      <c r="F28" s="4">
        <f t="shared" si="5"/>
        <v>938.3109746739998</v>
      </c>
      <c r="G28" s="4">
        <f t="shared" si="5"/>
        <v>1072.3430897649998</v>
      </c>
      <c r="H28" s="4">
        <f t="shared" si="5"/>
        <v>1153.5182891529998</v>
      </c>
      <c r="I28" s="4">
        <f t="shared" si="5"/>
        <v>977.3879579679999</v>
      </c>
      <c r="J28" s="4">
        <f t="shared" si="5"/>
        <v>776.3567998653064</v>
      </c>
      <c r="K28" s="4">
        <f t="shared" si="5"/>
        <v>304.2156523069872</v>
      </c>
      <c r="L28" s="4">
        <f t="shared" si="5"/>
        <v>518.4707512427842</v>
      </c>
      <c r="M28" s="4">
        <f t="shared" si="5"/>
        <v>515.121872745103</v>
      </c>
      <c r="N28" s="4">
        <f t="shared" si="5"/>
        <v>421.7229074525396</v>
      </c>
      <c r="O28" s="4">
        <f t="shared" si="5"/>
        <v>322.0962030284828</v>
      </c>
      <c r="P28" s="4">
        <f t="shared" si="5"/>
        <v>370.2886813386817</v>
      </c>
      <c r="Q28" s="12"/>
    </row>
    <row r="29" spans="2:17" ht="12.75">
      <c r="B29" t="s">
        <v>104</v>
      </c>
      <c r="C29" s="1">
        <v>756.398631651</v>
      </c>
      <c r="D29" s="1">
        <v>807.6608688689998</v>
      </c>
      <c r="E29" s="1">
        <v>830.9845631749998</v>
      </c>
      <c r="F29" s="1">
        <v>938.3109746739998</v>
      </c>
      <c r="G29" s="1">
        <v>1056.1143397649998</v>
      </c>
      <c r="H29" s="1">
        <v>1134.1925891529997</v>
      </c>
      <c r="I29" s="1">
        <v>939.9324079679999</v>
      </c>
      <c r="J29" s="1">
        <v>665.0264098653063</v>
      </c>
      <c r="K29" s="1">
        <v>308.67177505697964</v>
      </c>
      <c r="L29" s="1">
        <v>417.7865228257246</v>
      </c>
      <c r="M29" s="1">
        <v>328.9533971972586</v>
      </c>
      <c r="N29" s="12">
        <v>286.60994382446165</v>
      </c>
      <c r="O29" s="1">
        <v>168.0815710264013</v>
      </c>
      <c r="P29" s="1">
        <v>169.96020585561047</v>
      </c>
      <c r="Q29" s="12"/>
    </row>
    <row r="30" spans="2:17" ht="12.75">
      <c r="B30" t="s">
        <v>24</v>
      </c>
      <c r="C30" s="1">
        <v>10.77025</v>
      </c>
      <c r="D30" s="1">
        <v>11.88</v>
      </c>
      <c r="E30" s="1">
        <v>30.417</v>
      </c>
      <c r="F30" s="1">
        <v>0</v>
      </c>
      <c r="G30" s="1">
        <v>0</v>
      </c>
      <c r="H30" s="1">
        <v>0</v>
      </c>
      <c r="I30" s="1">
        <v>18.35305</v>
      </c>
      <c r="J30" s="1">
        <v>17.985169999999997</v>
      </c>
      <c r="M30" s="12"/>
      <c r="N30" s="12"/>
      <c r="O30" s="12"/>
      <c r="P30" s="12"/>
      <c r="Q30" s="12"/>
    </row>
    <row r="31" spans="2:17" ht="12.75">
      <c r="B31" t="s">
        <v>82</v>
      </c>
      <c r="C31" s="1"/>
      <c r="D31" s="1"/>
      <c r="E31" s="1"/>
      <c r="F31" s="1"/>
      <c r="G31" s="1">
        <v>16.22875</v>
      </c>
      <c r="H31" s="1">
        <v>19.3257</v>
      </c>
      <c r="I31" s="1">
        <v>19.1025</v>
      </c>
      <c r="J31" s="1">
        <v>19.1631</v>
      </c>
      <c r="M31" s="12"/>
      <c r="N31" s="12"/>
      <c r="O31" s="12"/>
      <c r="P31" s="12"/>
      <c r="Q31" s="12"/>
    </row>
    <row r="32" spans="2:17" ht="12.75">
      <c r="B32" t="s">
        <v>126</v>
      </c>
      <c r="C32" s="1"/>
      <c r="D32" s="1"/>
      <c r="E32" s="1"/>
      <c r="F32" s="1"/>
      <c r="G32" s="1"/>
      <c r="H32" s="1"/>
      <c r="I32" s="1"/>
      <c r="J32" s="1">
        <v>74.18212</v>
      </c>
      <c r="M32" s="12"/>
      <c r="N32" s="12"/>
      <c r="O32" s="12"/>
      <c r="P32" s="12"/>
      <c r="Q32" s="12"/>
    </row>
    <row r="33" spans="2:17" ht="12.75">
      <c r="B33" t="s">
        <v>127</v>
      </c>
      <c r="K33" s="1">
        <v>-37.10185679071856</v>
      </c>
      <c r="L33" s="1">
        <v>49.46572411497709</v>
      </c>
      <c r="M33" s="1">
        <v>40.36330890874797</v>
      </c>
      <c r="N33" s="12">
        <v>28.042563614729715</v>
      </c>
      <c r="O33" s="1">
        <v>111.6800270988856</v>
      </c>
      <c r="P33" s="1">
        <v>119.46295302677709</v>
      </c>
      <c r="Q33" s="12"/>
    </row>
    <row r="34" spans="2:17" ht="12.75">
      <c r="B34" t="s">
        <v>128</v>
      </c>
      <c r="K34" s="1">
        <v>32.645734040726126</v>
      </c>
      <c r="L34" s="1">
        <v>51.21850430208247</v>
      </c>
      <c r="M34" s="1">
        <v>145.80516663909643</v>
      </c>
      <c r="N34" s="12">
        <v>107.0704000133482</v>
      </c>
      <c r="O34" s="1">
        <v>42.33460490319591</v>
      </c>
      <c r="P34" s="1">
        <v>80.86552245629414</v>
      </c>
      <c r="Q34" s="12"/>
    </row>
    <row r="35" spans="2:17" ht="12.75">
      <c r="B35" t="s">
        <v>53</v>
      </c>
      <c r="K35" s="1"/>
      <c r="M35" s="12"/>
      <c r="N35" s="12"/>
      <c r="O35" s="12">
        <v>0</v>
      </c>
      <c r="P35" s="12"/>
      <c r="Q35" s="12"/>
    </row>
    <row r="36" spans="2:17" ht="12.75">
      <c r="B36" t="s">
        <v>54</v>
      </c>
      <c r="K36" s="1"/>
      <c r="M36" s="12"/>
      <c r="N36" s="12"/>
      <c r="O36" s="12"/>
      <c r="P36" s="12"/>
      <c r="Q36" s="12"/>
    </row>
    <row r="37" spans="2:17" ht="12.75">
      <c r="B37" t="s">
        <v>55</v>
      </c>
      <c r="K37" s="1"/>
      <c r="M37" s="12"/>
      <c r="N37" s="12"/>
      <c r="O37" s="12"/>
      <c r="P37" s="12"/>
      <c r="Q37" s="12"/>
    </row>
    <row r="38" spans="13:17" ht="12.75">
      <c r="M38" s="12"/>
      <c r="N38" s="12"/>
      <c r="O38" s="12"/>
      <c r="P38" s="12"/>
      <c r="Q38" s="12"/>
    </row>
    <row r="39" spans="1:17" ht="12.75">
      <c r="A39" s="7"/>
      <c r="B39" s="7" t="s">
        <v>111</v>
      </c>
      <c r="C39" s="8">
        <f aca="true" t="shared" si="6" ref="C39:P39">C9+C23+C28</f>
        <v>2446.4200747651553</v>
      </c>
      <c r="D39" s="8">
        <f t="shared" si="6"/>
        <v>2664.033298483798</v>
      </c>
      <c r="E39" s="8">
        <f t="shared" si="6"/>
        <v>2887.3141013520276</v>
      </c>
      <c r="F39" s="8">
        <f t="shared" si="6"/>
        <v>3254.525143531497</v>
      </c>
      <c r="G39" s="8">
        <f t="shared" si="6"/>
        <v>3703.9763563982397</v>
      </c>
      <c r="H39" s="8">
        <f t="shared" si="6"/>
        <v>3856.3014435732443</v>
      </c>
      <c r="I39" s="8">
        <f t="shared" si="6"/>
        <v>3446.8913269411833</v>
      </c>
      <c r="J39" s="8">
        <f t="shared" si="6"/>
        <v>2911.273794656643</v>
      </c>
      <c r="K39" s="8">
        <f t="shared" si="6"/>
        <v>3096.8470589554663</v>
      </c>
      <c r="L39" s="8">
        <f t="shared" si="6"/>
        <v>3511.442711577555</v>
      </c>
      <c r="M39" s="8">
        <f t="shared" si="6"/>
        <v>3406.480795690575</v>
      </c>
      <c r="N39" s="8">
        <f t="shared" si="6"/>
        <v>3232.137763263612</v>
      </c>
      <c r="O39" s="8">
        <f t="shared" si="6"/>
        <v>3131.6650706094038</v>
      </c>
      <c r="P39" s="8">
        <f t="shared" si="6"/>
        <v>3271.8959085263587</v>
      </c>
      <c r="Q39" s="12"/>
    </row>
    <row r="40" spans="13:17" ht="12.75">
      <c r="M40" s="12"/>
      <c r="N40" s="12"/>
      <c r="O40" s="12"/>
      <c r="P40" s="12"/>
      <c r="Q40" s="12"/>
    </row>
    <row r="41" spans="2:17" ht="12.75">
      <c r="B41" t="s">
        <v>99</v>
      </c>
      <c r="C41" s="1">
        <v>90.05098275451135</v>
      </c>
      <c r="D41" s="1">
        <v>138.7804942445997</v>
      </c>
      <c r="E41" s="1">
        <v>154.38041083391414</v>
      </c>
      <c r="F41" s="1">
        <v>175.5224279854243</v>
      </c>
      <c r="G41" s="1">
        <v>261.1922819155367</v>
      </c>
      <c r="H41" s="1">
        <v>198.343220116497</v>
      </c>
      <c r="I41" s="1">
        <v>-169.35013607345746</v>
      </c>
      <c r="J41" s="1">
        <v>-738.8643171094108</v>
      </c>
      <c r="K41" s="1">
        <v>-707.4525381470593</v>
      </c>
      <c r="L41" s="1">
        <v>152.10309511905513</v>
      </c>
      <c r="M41" s="12">
        <v>119.73010155778965</v>
      </c>
      <c r="N41" s="12">
        <v>106.99595404328115</v>
      </c>
      <c r="O41" s="12">
        <v>-20.180184333987693</v>
      </c>
      <c r="P41" s="12">
        <v>186.68841400334807</v>
      </c>
      <c r="Q41" s="12"/>
    </row>
    <row r="42" spans="2:17" ht="12.75">
      <c r="B42" t="s">
        <v>100</v>
      </c>
      <c r="C42" s="1">
        <v>30.70227</v>
      </c>
      <c r="D42" s="1">
        <v>31.73801</v>
      </c>
      <c r="E42" s="1">
        <v>90.05098275451135</v>
      </c>
      <c r="F42" s="1">
        <v>138.7804942445997</v>
      </c>
      <c r="G42" s="1">
        <v>154.38041083391414</v>
      </c>
      <c r="H42" s="1">
        <v>175.5224279854243</v>
      </c>
      <c r="I42" s="1">
        <v>261.1922819155367</v>
      </c>
      <c r="J42" s="1">
        <v>198.343220116497</v>
      </c>
      <c r="K42" s="1">
        <v>198.66986759201316</v>
      </c>
      <c r="L42" s="1">
        <v>0</v>
      </c>
      <c r="M42" s="12">
        <v>-33.691643805696046</v>
      </c>
      <c r="N42" s="12">
        <v>68.4453928074</v>
      </c>
      <c r="O42" s="12">
        <v>35.977110125190336</v>
      </c>
      <c r="P42" s="12">
        <v>23.271306984398553</v>
      </c>
      <c r="Q42" s="12"/>
    </row>
    <row r="43" spans="2:17" ht="12.75">
      <c r="B43" s="3" t="s">
        <v>16</v>
      </c>
      <c r="C43" s="4">
        <f>C39-C41+C42</f>
        <v>2387.0713620106435</v>
      </c>
      <c r="D43" s="4">
        <f>D39-D41+D42</f>
        <v>2556.9908142391982</v>
      </c>
      <c r="E43" s="4">
        <f>E39-E41+E42</f>
        <v>2822.984673272625</v>
      </c>
      <c r="F43" s="4">
        <f aca="true" t="shared" si="7" ref="F43:K43">F39-F41+F42</f>
        <v>3217.7832097906726</v>
      </c>
      <c r="G43" s="4">
        <f t="shared" si="7"/>
        <v>3597.164485316617</v>
      </c>
      <c r="H43" s="4">
        <f t="shared" si="7"/>
        <v>3833.4806514421716</v>
      </c>
      <c r="I43" s="4">
        <f t="shared" si="7"/>
        <v>3877.4337449301775</v>
      </c>
      <c r="J43" s="4">
        <f t="shared" si="7"/>
        <v>3848.481331882551</v>
      </c>
      <c r="K43" s="4">
        <f t="shared" si="7"/>
        <v>4002.969464694539</v>
      </c>
      <c r="L43" s="4">
        <f>L39-L41+L42</f>
        <v>3359.3396164585</v>
      </c>
      <c r="M43" s="4">
        <f>M39-M41+M42</f>
        <v>3253.0590503270896</v>
      </c>
      <c r="N43" s="4">
        <f>N39-N41+N42</f>
        <v>3193.587202027731</v>
      </c>
      <c r="O43" s="4">
        <f>O39-O41+O42</f>
        <v>3187.822365068582</v>
      </c>
      <c r="P43" s="4">
        <f>P39-P41+P42</f>
        <v>3108.478801507409</v>
      </c>
      <c r="Q43" s="12"/>
    </row>
    <row r="44" spans="13:17" ht="12.75">
      <c r="M44" s="12"/>
      <c r="N44" s="12"/>
      <c r="O44" s="12"/>
      <c r="P44" s="12"/>
      <c r="Q44" s="12"/>
    </row>
    <row r="45" spans="1:17" ht="12.75">
      <c r="A45" s="3"/>
      <c r="B45" s="3" t="s">
        <v>120</v>
      </c>
      <c r="C45" s="4">
        <f>C46+C47+C48</f>
        <v>0.00036834900004123483</v>
      </c>
      <c r="D45" s="4">
        <f aca="true" t="shared" si="8" ref="D45:K45">D46+D47+D48</f>
        <v>30.36713113100018</v>
      </c>
      <c r="E45" s="4">
        <f t="shared" si="8"/>
        <v>31.243766825000193</v>
      </c>
      <c r="F45" s="4">
        <f t="shared" si="8"/>
        <v>35.279075326000225</v>
      </c>
      <c r="G45" s="4">
        <f t="shared" si="8"/>
        <v>42.71398023500023</v>
      </c>
      <c r="H45" s="4">
        <f t="shared" si="8"/>
        <v>47.84479084700027</v>
      </c>
      <c r="I45" s="4">
        <f t="shared" si="8"/>
        <v>73.1343520320001</v>
      </c>
      <c r="J45" s="4">
        <f t="shared" si="8"/>
        <v>56.9117301346937</v>
      </c>
      <c r="K45" s="4">
        <f t="shared" si="8"/>
        <v>49.767920000000004</v>
      </c>
      <c r="L45" s="4">
        <f>L46+L47+L48</f>
        <v>79.15404222000002</v>
      </c>
      <c r="M45" s="4">
        <f>M46+M47+M48</f>
        <v>75.28918561524401</v>
      </c>
      <c r="N45" s="4">
        <f>N46+N47+N48</f>
        <v>72.130767399603</v>
      </c>
      <c r="O45" s="4">
        <f>O46+O47+O48</f>
        <v>81.906260230465</v>
      </c>
      <c r="P45" s="4">
        <f>P46+P47+P48</f>
        <v>88.400348613709</v>
      </c>
      <c r="Q45" s="12"/>
    </row>
    <row r="46" spans="2:17" ht="12.75">
      <c r="B46" t="s">
        <v>44</v>
      </c>
      <c r="C46" s="1">
        <v>0.00036834900004123483</v>
      </c>
      <c r="D46" s="1">
        <v>30.36713113100018</v>
      </c>
      <c r="E46" s="1">
        <v>31.243766825000193</v>
      </c>
      <c r="F46" s="1">
        <v>35.279075326000225</v>
      </c>
      <c r="G46" s="1">
        <v>39.708310235000226</v>
      </c>
      <c r="H46" s="1">
        <v>47.83109084700027</v>
      </c>
      <c r="I46" s="1">
        <v>39.58957203200009</v>
      </c>
      <c r="J46" s="1">
        <v>56.9117301346937</v>
      </c>
      <c r="K46" s="1">
        <v>49.767920000000004</v>
      </c>
      <c r="L46" s="1">
        <v>79.08568000000002</v>
      </c>
      <c r="M46" s="1">
        <v>75.214600375244</v>
      </c>
      <c r="N46" s="12">
        <v>72.130767399603</v>
      </c>
      <c r="O46" s="1">
        <v>81.906260230465</v>
      </c>
      <c r="P46" s="1">
        <v>88.400348613709</v>
      </c>
      <c r="Q46" s="12"/>
    </row>
    <row r="47" spans="2:17" ht="12.75">
      <c r="B47" t="s">
        <v>58</v>
      </c>
      <c r="K47" s="1"/>
      <c r="M47" s="12"/>
      <c r="N47" s="12"/>
      <c r="O47" s="12"/>
      <c r="P47" s="12"/>
      <c r="Q47" s="12"/>
    </row>
    <row r="48" spans="2:17" ht="12.75">
      <c r="B48" t="s">
        <v>122</v>
      </c>
      <c r="C48" s="1"/>
      <c r="D48" s="1"/>
      <c r="E48" s="1"/>
      <c r="F48" s="1"/>
      <c r="G48" s="1">
        <v>3.00567</v>
      </c>
      <c r="H48" s="1">
        <v>0.0137</v>
      </c>
      <c r="I48" s="1">
        <v>33.54478</v>
      </c>
      <c r="J48" s="1"/>
      <c r="L48" s="17">
        <v>0.06836222</v>
      </c>
      <c r="M48" s="17">
        <v>0.07458524</v>
      </c>
      <c r="N48" s="12">
        <v>0</v>
      </c>
      <c r="O48" s="12"/>
      <c r="P48" s="12"/>
      <c r="Q48" s="12"/>
    </row>
    <row r="49" spans="2:17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2"/>
      <c r="N49" s="12"/>
      <c r="O49" s="12"/>
      <c r="P49" s="12"/>
      <c r="Q49" s="12"/>
    </row>
    <row r="50" spans="13:17" ht="12.75">
      <c r="M50" s="12"/>
      <c r="N50" s="12"/>
      <c r="O50" s="12"/>
      <c r="P50" s="12"/>
      <c r="Q50" s="12"/>
    </row>
    <row r="51" spans="2:17" ht="12.75">
      <c r="B51" s="3" t="s">
        <v>49</v>
      </c>
      <c r="M51" s="12"/>
      <c r="N51" s="12"/>
      <c r="O51" s="12"/>
      <c r="P51" s="12"/>
      <c r="Q51" s="12"/>
    </row>
    <row r="52" spans="2:17" ht="12.75">
      <c r="B52" t="s">
        <v>50</v>
      </c>
      <c r="C52" s="1">
        <v>492.951</v>
      </c>
      <c r="D52" s="1">
        <v>525.045</v>
      </c>
      <c r="E52" s="1">
        <v>576.92796</v>
      </c>
      <c r="F52" s="1">
        <v>658.21681</v>
      </c>
      <c r="G52" s="1">
        <v>784.8413</v>
      </c>
      <c r="H52" s="1">
        <v>840.94305</v>
      </c>
      <c r="I52" s="1">
        <v>887.38999</v>
      </c>
      <c r="J52" s="1">
        <v>856.17937</v>
      </c>
      <c r="K52" s="1">
        <v>1224.562</v>
      </c>
      <c r="L52" s="1">
        <v>1183.49756</v>
      </c>
      <c r="M52" s="1">
        <v>1180.1587198599998</v>
      </c>
      <c r="N52" s="1">
        <v>1106.30624786</v>
      </c>
      <c r="O52" s="1">
        <v>1113.13879573</v>
      </c>
      <c r="P52" s="1">
        <v>1123.20190306</v>
      </c>
      <c r="Q52" s="12"/>
    </row>
    <row r="53" spans="2:17" ht="12.75">
      <c r="B53" t="s">
        <v>51</v>
      </c>
      <c r="C53" s="1">
        <v>64.573</v>
      </c>
      <c r="D53" s="1">
        <v>80.626</v>
      </c>
      <c r="E53" s="1">
        <v>84.95</v>
      </c>
      <c r="F53" s="1">
        <v>108.103</v>
      </c>
      <c r="G53" s="1">
        <v>135.982</v>
      </c>
      <c r="H53" s="1">
        <v>131.546</v>
      </c>
      <c r="I53" s="1">
        <v>138.135</v>
      </c>
      <c r="J53" s="1">
        <v>119.14</v>
      </c>
      <c r="K53" s="1">
        <v>119.14</v>
      </c>
      <c r="L53" s="1">
        <v>126.763</v>
      </c>
      <c r="M53" s="1">
        <v>128.091</v>
      </c>
      <c r="N53" s="1">
        <v>135.588</v>
      </c>
      <c r="O53" s="1">
        <v>123.816</v>
      </c>
      <c r="P53" s="1">
        <v>138.921</v>
      </c>
      <c r="Q53" s="12"/>
    </row>
    <row r="54" spans="2:17" ht="12.75">
      <c r="B54" t="s">
        <v>52</v>
      </c>
      <c r="C54" s="1">
        <v>213.773</v>
      </c>
      <c r="D54" s="1">
        <v>271.836</v>
      </c>
      <c r="E54" s="1">
        <v>321.456</v>
      </c>
      <c r="F54" s="1">
        <v>424.382</v>
      </c>
      <c r="G54" s="1">
        <v>485.254</v>
      </c>
      <c r="H54" s="1">
        <v>456.163</v>
      </c>
      <c r="I54" s="1">
        <v>278.744</v>
      </c>
      <c r="J54" s="1">
        <v>248.29399999999998</v>
      </c>
      <c r="K54" s="1">
        <v>248.29399999999998</v>
      </c>
      <c r="L54" s="1">
        <v>205.189</v>
      </c>
      <c r="M54" s="1">
        <v>163.706</v>
      </c>
      <c r="N54" s="1">
        <v>131.807</v>
      </c>
      <c r="O54" s="1">
        <v>120.553</v>
      </c>
      <c r="P54" s="1">
        <v>121.57</v>
      </c>
      <c r="Q54" s="12"/>
    </row>
    <row r="55" spans="2:17" ht="12.75">
      <c r="B55" t="s">
        <v>62</v>
      </c>
      <c r="C55" s="1">
        <v>30.891300939999997</v>
      </c>
      <c r="D55" s="1">
        <v>32.894</v>
      </c>
      <c r="E55" s="1">
        <v>34.35929</v>
      </c>
      <c r="F55" s="1">
        <v>36.28588</v>
      </c>
      <c r="G55" s="1">
        <v>37.07753</v>
      </c>
      <c r="H55" s="1">
        <v>38.9217</v>
      </c>
      <c r="I55" s="1">
        <v>37.50632</v>
      </c>
      <c r="J55" s="1">
        <v>35.47</v>
      </c>
      <c r="K55" s="1">
        <v>35.47</v>
      </c>
      <c r="L55" s="1">
        <v>34.77415</v>
      </c>
      <c r="M55" s="1">
        <v>33.47059778</v>
      </c>
      <c r="N55" s="1">
        <v>32.12028935</v>
      </c>
      <c r="O55" s="1">
        <v>8.56163017</v>
      </c>
      <c r="P55" s="12"/>
      <c r="Q55" s="12"/>
    </row>
    <row r="56" spans="2:17" ht="12.75">
      <c r="B56" t="s">
        <v>46</v>
      </c>
      <c r="C56" s="1">
        <v>72.205</v>
      </c>
      <c r="D56" s="1">
        <v>71.873</v>
      </c>
      <c r="E56" s="1">
        <v>75.325</v>
      </c>
      <c r="F56" s="1">
        <v>74.665</v>
      </c>
      <c r="G56" s="1">
        <v>73.971</v>
      </c>
      <c r="H56" s="1">
        <v>75.213</v>
      </c>
      <c r="I56" s="1">
        <v>68.659</v>
      </c>
      <c r="J56" s="1">
        <v>59.729</v>
      </c>
      <c r="K56" s="1">
        <v>59.729</v>
      </c>
      <c r="L56" s="1">
        <v>65.439</v>
      </c>
      <c r="M56" s="1">
        <v>48.219</v>
      </c>
      <c r="N56" s="1">
        <v>42.782</v>
      </c>
      <c r="O56" s="1">
        <v>38.508</v>
      </c>
      <c r="P56" s="1">
        <v>37.327</v>
      </c>
      <c r="Q56" s="12"/>
    </row>
    <row r="57" spans="2:17" ht="12.75">
      <c r="B57" s="16" t="s">
        <v>64</v>
      </c>
      <c r="C57" s="1">
        <f aca="true" t="shared" si="9" ref="C57:K57">C19</f>
        <v>30.154701980000002</v>
      </c>
      <c r="D57" s="1">
        <f t="shared" si="9"/>
        <v>31.416</v>
      </c>
      <c r="E57" s="1">
        <f t="shared" si="9"/>
        <v>31.95</v>
      </c>
      <c r="F57" s="1">
        <f t="shared" si="9"/>
        <v>35.59736</v>
      </c>
      <c r="G57" s="1">
        <f t="shared" si="9"/>
        <v>40.30265</v>
      </c>
      <c r="H57" s="1">
        <f t="shared" si="9"/>
        <v>41.19781</v>
      </c>
      <c r="I57" s="1">
        <f t="shared" si="9"/>
        <v>26.46091</v>
      </c>
      <c r="J57" s="1">
        <f t="shared" si="9"/>
        <v>18.65452</v>
      </c>
      <c r="K57" s="1">
        <f t="shared" si="9"/>
        <v>18.65452</v>
      </c>
      <c r="L57" s="1">
        <v>17.58643</v>
      </c>
      <c r="M57" s="1">
        <v>11.57544928</v>
      </c>
      <c r="N57" s="1">
        <v>8.58913596</v>
      </c>
      <c r="O57" s="1">
        <v>5.69163082</v>
      </c>
      <c r="P57" s="1">
        <v>5.80704591</v>
      </c>
      <c r="Q57" s="12"/>
    </row>
    <row r="58" spans="2:17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0</v>
      </c>
      <c r="P58" s="1">
        <v>0.00115</v>
      </c>
      <c r="Q58" s="12"/>
    </row>
    <row r="59" spans="2:17" ht="12.75">
      <c r="B59" t="s">
        <v>143</v>
      </c>
      <c r="C59" s="1">
        <v>48.63465</v>
      </c>
      <c r="D59" s="1">
        <v>53.0182</v>
      </c>
      <c r="E59" s="1">
        <v>53.71937000000001</v>
      </c>
      <c r="F59" s="1">
        <v>54.47642999999999</v>
      </c>
      <c r="G59" s="1">
        <v>57.52706</v>
      </c>
      <c r="H59" s="1">
        <v>69.59871</v>
      </c>
      <c r="I59" s="1">
        <v>73.31418000000001</v>
      </c>
      <c r="J59" s="1">
        <v>68.62785999999998</v>
      </c>
      <c r="K59" s="1">
        <v>68.62785999999998</v>
      </c>
      <c r="L59" s="1">
        <v>85.40213</v>
      </c>
      <c r="M59" s="1">
        <v>63.79354</v>
      </c>
      <c r="N59" s="1">
        <v>69.70405</v>
      </c>
      <c r="O59" s="1">
        <v>52.159560000000006</v>
      </c>
      <c r="P59" s="1">
        <v>61.88608000000001</v>
      </c>
      <c r="Q59" s="12"/>
    </row>
    <row r="60" spans="2:17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6"/>
      <c r="M62" s="12"/>
      <c r="N62" s="12"/>
      <c r="O62" s="12"/>
      <c r="P62" s="12"/>
      <c r="Q62" s="12"/>
    </row>
    <row r="63" spans="2:17" ht="12.75">
      <c r="B63" s="3" t="s">
        <v>0</v>
      </c>
      <c r="C63" s="4">
        <v>304.24</v>
      </c>
      <c r="D63" s="4">
        <v>324.858</v>
      </c>
      <c r="E63" s="4">
        <v>334.23978</v>
      </c>
      <c r="F63" s="4">
        <v>377.40876</v>
      </c>
      <c r="G63" s="4">
        <v>424.7918</v>
      </c>
      <c r="H63" s="4">
        <v>456.19742</v>
      </c>
      <c r="I63" s="4">
        <v>378.06167</v>
      </c>
      <c r="J63" s="4">
        <v>267.49268</v>
      </c>
      <c r="K63" s="4">
        <v>397.93872</v>
      </c>
      <c r="L63" s="4">
        <v>531.44491</v>
      </c>
      <c r="M63" s="19">
        <v>512.3039235295868</v>
      </c>
      <c r="N63" s="19">
        <v>495.44786064871494</v>
      </c>
      <c r="O63" s="4">
        <v>532.7930934578558</v>
      </c>
      <c r="P63" s="4">
        <v>565.4050328949428</v>
      </c>
      <c r="Q63" s="12"/>
    </row>
    <row r="64" spans="13:17" ht="12.75">
      <c r="M64" s="12"/>
      <c r="N64" s="12"/>
      <c r="O64" s="12"/>
      <c r="P64" s="12"/>
      <c r="Q64" s="12"/>
    </row>
    <row r="65" spans="2:17" ht="12.75">
      <c r="B65" s="7" t="s">
        <v>1</v>
      </c>
      <c r="M65" s="12"/>
      <c r="N65" s="12"/>
      <c r="O65" s="12"/>
      <c r="P65" s="12"/>
      <c r="Q65" s="12"/>
    </row>
    <row r="66" spans="2:17" ht="12.75">
      <c r="B66" t="s">
        <v>119</v>
      </c>
      <c r="C66" s="1">
        <v>23410.533</v>
      </c>
      <c r="D66" s="1">
        <v>25087.83</v>
      </c>
      <c r="E66" s="1">
        <v>26800.618</v>
      </c>
      <c r="F66" s="1">
        <v>28907.051</v>
      </c>
      <c r="G66" s="1">
        <v>31407.151</v>
      </c>
      <c r="H66" s="1">
        <v>34228.275</v>
      </c>
      <c r="I66" s="1">
        <v>35615.255</v>
      </c>
      <c r="J66" s="1">
        <v>34137.634</v>
      </c>
      <c r="K66" s="1">
        <v>34137.634</v>
      </c>
      <c r="L66" s="1">
        <v>34406.424</v>
      </c>
      <c r="M66" s="1">
        <v>33917.092</v>
      </c>
      <c r="N66" s="1">
        <v>32552.093</v>
      </c>
      <c r="O66" s="1">
        <v>32658.415</v>
      </c>
      <c r="P66" s="1">
        <v>32827.741</v>
      </c>
      <c r="Q66" s="12"/>
    </row>
    <row r="67" spans="2:17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  <c r="Q67" s="12"/>
    </row>
    <row r="68" spans="2:17" ht="12.75">
      <c r="B68" t="s">
        <v>136</v>
      </c>
      <c r="C68" s="1">
        <f>C66/C67</f>
        <v>29014.097149751928</v>
      </c>
      <c r="D68" s="1">
        <f aca="true" t="shared" si="10" ref="D68:P68">D66/D67</f>
        <v>29920.319624959095</v>
      </c>
      <c r="E68" s="1">
        <f t="shared" si="10"/>
        <v>30756.967298203333</v>
      </c>
      <c r="F68" s="1">
        <f t="shared" si="10"/>
        <v>31852.644349183185</v>
      </c>
      <c r="G68" s="1">
        <f t="shared" si="10"/>
        <v>33283.421418585094</v>
      </c>
      <c r="H68" s="1">
        <f t="shared" si="10"/>
        <v>35103.710342806386</v>
      </c>
      <c r="I68" s="1">
        <f t="shared" si="10"/>
        <v>35762.431244988176</v>
      </c>
      <c r="J68" s="1">
        <f t="shared" si="10"/>
        <v>34192.35883056163</v>
      </c>
      <c r="K68" s="1">
        <f t="shared" si="10"/>
        <v>34192.35883056163</v>
      </c>
      <c r="L68" s="1">
        <f t="shared" si="10"/>
        <v>34406.424</v>
      </c>
      <c r="M68" s="1">
        <f t="shared" si="10"/>
        <v>33907.2765554225</v>
      </c>
      <c r="N68" s="1">
        <f t="shared" si="10"/>
        <v>32526.851716658526</v>
      </c>
      <c r="O68" s="1">
        <f t="shared" si="10"/>
        <v>32448.387961508695</v>
      </c>
      <c r="P68" s="1">
        <f t="shared" si="10"/>
        <v>32746.476255929734</v>
      </c>
      <c r="Q68" s="12"/>
    </row>
    <row r="69" spans="2:17" ht="12.75">
      <c r="B69" t="s">
        <v>109</v>
      </c>
      <c r="C69" s="1">
        <v>1217514</v>
      </c>
      <c r="D69" s="1">
        <v>1230090</v>
      </c>
      <c r="E69" s="1">
        <v>1249584</v>
      </c>
      <c r="F69" s="1">
        <v>1269027</v>
      </c>
      <c r="G69" s="1">
        <v>1277471</v>
      </c>
      <c r="H69" s="1">
        <v>1296655</v>
      </c>
      <c r="I69" s="1">
        <v>1326918</v>
      </c>
      <c r="J69" s="1">
        <v>1345473</v>
      </c>
      <c r="K69" s="1">
        <v>1345473</v>
      </c>
      <c r="L69" s="1">
        <v>1347095</v>
      </c>
      <c r="M69" s="1">
        <v>1346293</v>
      </c>
      <c r="N69" s="1">
        <v>1349467</v>
      </c>
      <c r="O69" s="1">
        <v>1347150</v>
      </c>
      <c r="P69" s="1">
        <v>1325385</v>
      </c>
      <c r="Q69" s="12"/>
    </row>
    <row r="70" spans="2:17" ht="12.75">
      <c r="B70" t="s">
        <v>59</v>
      </c>
      <c r="C70" s="1">
        <v>1317573.9143321484</v>
      </c>
      <c r="D70" s="1">
        <v>1332378.8756499786</v>
      </c>
      <c r="E70" s="1">
        <v>1351775.3252934027</v>
      </c>
      <c r="F70" s="1">
        <v>1372766.7465933894</v>
      </c>
      <c r="G70" s="1">
        <v>1380644.4112937427</v>
      </c>
      <c r="H70" s="1">
        <v>1399119.945337995</v>
      </c>
      <c r="I70" s="1">
        <v>1429209.8037542584</v>
      </c>
      <c r="J70" s="1">
        <v>1446665.0836849583</v>
      </c>
      <c r="K70" s="1">
        <v>1446665.0836849583</v>
      </c>
      <c r="L70" s="1"/>
      <c r="M70" s="12"/>
      <c r="N70" s="12"/>
      <c r="O70" s="12"/>
      <c r="P70" s="12"/>
      <c r="Q70" s="12"/>
    </row>
    <row r="71" spans="2:17" ht="12.75">
      <c r="B71" t="s">
        <v>60</v>
      </c>
      <c r="C71" s="1">
        <v>1289321.631962176</v>
      </c>
      <c r="D71" s="1">
        <v>1304549.3296971</v>
      </c>
      <c r="E71" s="1">
        <v>1323001.7390362846</v>
      </c>
      <c r="F71" s="1">
        <v>1342929.4732298888</v>
      </c>
      <c r="G71" s="1">
        <v>1349985.9742256696</v>
      </c>
      <c r="H71" s="1">
        <v>1368292.1930873196</v>
      </c>
      <c r="I71" s="1">
        <v>1397963.0768541335</v>
      </c>
      <c r="J71" s="1">
        <v>1415056.7702531547</v>
      </c>
      <c r="K71" s="1">
        <v>1415056.7702531547</v>
      </c>
      <c r="L71" s="1">
        <v>1417005.9540209146</v>
      </c>
      <c r="M71" s="1">
        <v>1416473.7698168515</v>
      </c>
      <c r="N71" s="1">
        <v>1417692.6854680777</v>
      </c>
      <c r="O71" s="1">
        <v>1440627.331821534</v>
      </c>
      <c r="P71" s="1">
        <v>1417418.2869869794</v>
      </c>
      <c r="Q71" s="12"/>
    </row>
    <row r="72" spans="13:17" ht="12.75">
      <c r="M72" s="12"/>
      <c r="N72" s="12"/>
      <c r="O72" s="12"/>
      <c r="P72" s="12"/>
      <c r="Q72" s="12"/>
    </row>
    <row r="73" spans="2:17" ht="12.75">
      <c r="B73" s="7" t="s">
        <v>61</v>
      </c>
      <c r="M73" s="12"/>
      <c r="N73" s="12"/>
      <c r="O73" s="12"/>
      <c r="P73" s="12"/>
      <c r="Q73" s="12"/>
    </row>
    <row r="74" spans="2:17" ht="12.75">
      <c r="B74" t="s">
        <v>67</v>
      </c>
      <c r="C74" s="9">
        <f aca="true" t="shared" si="11" ref="C74:L74">C39/C66</f>
        <v>0.10450082767296051</v>
      </c>
      <c r="D74" s="9">
        <f t="shared" si="11"/>
        <v>0.10618827130460456</v>
      </c>
      <c r="E74" s="9">
        <f t="shared" si="11"/>
        <v>0.10773311650321003</v>
      </c>
      <c r="F74" s="9">
        <f t="shared" si="11"/>
        <v>0.11258585815382888</v>
      </c>
      <c r="G74" s="9">
        <f t="shared" si="11"/>
        <v>0.1179341722653621</v>
      </c>
      <c r="H74" s="9">
        <f t="shared" si="11"/>
        <v>0.11266420652437917</v>
      </c>
      <c r="I74" s="9">
        <f t="shared" si="11"/>
        <v>0.09678131820033813</v>
      </c>
      <c r="J74" s="9">
        <f t="shared" si="11"/>
        <v>0.08528047944554808</v>
      </c>
      <c r="K74" s="9">
        <f t="shared" si="11"/>
        <v>0.09071651125427926</v>
      </c>
      <c r="L74" s="14">
        <f t="shared" si="11"/>
        <v>0.10205776431684836</v>
      </c>
      <c r="M74" s="14">
        <f>M39/M66</f>
        <v>0.10043552070120208</v>
      </c>
      <c r="N74" s="14">
        <f>N39/N66</f>
        <v>0.09929124260193076</v>
      </c>
      <c r="O74" s="14">
        <f>O39/O66</f>
        <v>0.09589152047364832</v>
      </c>
      <c r="P74" s="14">
        <f>P39/P66</f>
        <v>0.09966862808276568</v>
      </c>
      <c r="Q74" s="12"/>
    </row>
    <row r="75" spans="2:17" ht="12.75">
      <c r="B75" t="s">
        <v>112</v>
      </c>
      <c r="C75" s="9">
        <f aca="true" t="shared" si="12" ref="C75:L75">C43/C66</f>
        <v>0.10196569903003248</v>
      </c>
      <c r="D75" s="9">
        <f t="shared" si="12"/>
        <v>0.10192156173886693</v>
      </c>
      <c r="E75" s="9">
        <f t="shared" si="12"/>
        <v>0.10533282005932196</v>
      </c>
      <c r="F75" s="9">
        <f t="shared" si="12"/>
        <v>0.11131482107222465</v>
      </c>
      <c r="G75" s="9">
        <f t="shared" si="12"/>
        <v>0.11453329483201508</v>
      </c>
      <c r="H75" s="9">
        <f t="shared" si="12"/>
        <v>0.11199748311716473</v>
      </c>
      <c r="I75" s="9">
        <f t="shared" si="12"/>
        <v>0.10887002619889083</v>
      </c>
      <c r="J75" s="9">
        <f t="shared" si="12"/>
        <v>0.11273427244203717</v>
      </c>
      <c r="K75" s="9">
        <f t="shared" si="12"/>
        <v>0.11725972176907572</v>
      </c>
      <c r="L75" s="14">
        <f t="shared" si="12"/>
        <v>0.09763698826877505</v>
      </c>
      <c r="M75" s="14">
        <f>M43/M66</f>
        <v>0.09591208616372801</v>
      </c>
      <c r="N75" s="14">
        <f>N43/N66</f>
        <v>0.09810696971244617</v>
      </c>
      <c r="O75" s="14">
        <f>O43/O66</f>
        <v>0.09761105568254251</v>
      </c>
      <c r="P75" s="14">
        <f>P43/P66</f>
        <v>0.09469060943021967</v>
      </c>
      <c r="Q75" s="12"/>
    </row>
    <row r="76" spans="2:17" ht="12.75">
      <c r="B76" t="s">
        <v>140</v>
      </c>
      <c r="C76" s="1">
        <f aca="true" t="shared" si="13" ref="C76:L76">C39/C67</f>
        <v>3031.997166332761</v>
      </c>
      <c r="D76" s="1">
        <f t="shared" si="13"/>
        <v>3177.1870178556405</v>
      </c>
      <c r="E76" s="1">
        <f t="shared" si="13"/>
        <v>3313.5439412227606</v>
      </c>
      <c r="F76" s="1">
        <f t="shared" si="13"/>
        <v>3586.157298521497</v>
      </c>
      <c r="G76" s="1">
        <f t="shared" si="13"/>
        <v>3925.252755160057</v>
      </c>
      <c r="H76" s="1">
        <f t="shared" si="13"/>
        <v>3954.9316718339232</v>
      </c>
      <c r="I76" s="1">
        <f t="shared" si="13"/>
        <v>3461.135237938915</v>
      </c>
      <c r="J76" s="1">
        <f t="shared" si="13"/>
        <v>2915.9407544445153</v>
      </c>
      <c r="K76" s="1">
        <f t="shared" si="13"/>
        <v>3101.8115046629987</v>
      </c>
      <c r="L76" s="10">
        <f t="shared" si="13"/>
        <v>3511.442711577555</v>
      </c>
      <c r="M76" s="10">
        <f>M39/M67</f>
        <v>3405.49497640352</v>
      </c>
      <c r="N76" s="10">
        <f>N39/N67</f>
        <v>3229.6315248757696</v>
      </c>
      <c r="O76" s="10">
        <f>O39/O67</f>
        <v>3111.525258547895</v>
      </c>
      <c r="P76" s="10">
        <f>P39/P67</f>
        <v>3263.796362973378</v>
      </c>
      <c r="Q76" s="12"/>
    </row>
    <row r="77" spans="2:17" ht="12.75">
      <c r="B77" t="s">
        <v>70</v>
      </c>
      <c r="L77" s="15"/>
      <c r="M77" s="15"/>
      <c r="N77" s="15"/>
      <c r="O77" s="15"/>
      <c r="P77" s="15"/>
      <c r="Q77" s="12"/>
    </row>
    <row r="78" spans="2:17" ht="12.75">
      <c r="B78" t="s">
        <v>71</v>
      </c>
      <c r="C78" s="1">
        <f aca="true" t="shared" si="14" ref="C78:K78">C39*1000000/C70</f>
        <v>1856.7611639497252</v>
      </c>
      <c r="D78" s="1">
        <f t="shared" si="14"/>
        <v>1999.4562711632561</v>
      </c>
      <c r="E78" s="1">
        <f t="shared" si="14"/>
        <v>2135.9423029306563</v>
      </c>
      <c r="F78" s="1">
        <f t="shared" si="14"/>
        <v>2370.7779574409233</v>
      </c>
      <c r="G78" s="1">
        <f t="shared" si="14"/>
        <v>2682.788070628122</v>
      </c>
      <c r="H78" s="1">
        <f t="shared" si="14"/>
        <v>2756.23362844824</v>
      </c>
      <c r="I78" s="1">
        <f t="shared" si="14"/>
        <v>2411.746209609579</v>
      </c>
      <c r="J78" s="1">
        <f t="shared" si="14"/>
        <v>2012.403442572223</v>
      </c>
      <c r="K78" s="1">
        <f t="shared" si="14"/>
        <v>2140.680032912075</v>
      </c>
      <c r="L78" s="10"/>
      <c r="M78" s="10"/>
      <c r="N78" s="10"/>
      <c r="O78" s="10"/>
      <c r="P78" s="10"/>
      <c r="Q78" s="12"/>
    </row>
    <row r="79" spans="2:17" ht="12.75">
      <c r="B79" t="s">
        <v>15</v>
      </c>
      <c r="C79" s="10">
        <f aca="true" t="shared" si="15" ref="C79:L79">C39*1000000/C71</f>
        <v>1897.447474794966</v>
      </c>
      <c r="D79" s="10">
        <f t="shared" si="15"/>
        <v>2042.1100512177284</v>
      </c>
      <c r="E79" s="10">
        <f t="shared" si="15"/>
        <v>2182.3963008962</v>
      </c>
      <c r="F79" s="10">
        <f t="shared" si="15"/>
        <v>2423.452019192055</v>
      </c>
      <c r="G79" s="10">
        <f t="shared" si="15"/>
        <v>2743.714695645472</v>
      </c>
      <c r="H79" s="10">
        <f t="shared" si="15"/>
        <v>2818.3318322325244</v>
      </c>
      <c r="I79" s="10">
        <f t="shared" si="15"/>
        <v>2465.6526227415084</v>
      </c>
      <c r="J79" s="10">
        <f t="shared" si="15"/>
        <v>2057.3547689792076</v>
      </c>
      <c r="K79" s="10">
        <f t="shared" si="15"/>
        <v>2188.4966907733588</v>
      </c>
      <c r="L79" s="10">
        <f t="shared" si="15"/>
        <v>2478.07195277722</v>
      </c>
      <c r="M79" s="10">
        <f>M39*1000000/M71</f>
        <v>2404.902136755437</v>
      </c>
      <c r="N79" s="10">
        <f>N39*1000000/N71</f>
        <v>2279.857825602353</v>
      </c>
      <c r="O79" s="10">
        <f>O39*1000000/O71</f>
        <v>2173.8203915996205</v>
      </c>
      <c r="P79" s="10">
        <f>P39*1000000/P71</f>
        <v>2308.3488752508347</v>
      </c>
      <c r="Q79" s="12"/>
    </row>
    <row r="80" spans="2:17" ht="12.75">
      <c r="B80" t="s">
        <v>137</v>
      </c>
      <c r="L80" s="15"/>
      <c r="M80" s="15"/>
      <c r="N80" s="15"/>
      <c r="O80" s="15"/>
      <c r="P80" s="15"/>
      <c r="Q80" s="12"/>
    </row>
    <row r="81" spans="2:17" ht="12.75">
      <c r="B81" t="s">
        <v>71</v>
      </c>
      <c r="C81" s="1">
        <f>C76*1000000/C70</f>
        <v>2301.1970207907607</v>
      </c>
      <c r="D81" s="1">
        <f aca="true" t="shared" si="16" ref="D81:K81">D76*1000000/D70</f>
        <v>2384.5972612750284</v>
      </c>
      <c r="E81" s="1">
        <f t="shared" si="16"/>
        <v>2451.2534584869395</v>
      </c>
      <c r="F81" s="1">
        <f t="shared" si="16"/>
        <v>2612.3573487052927</v>
      </c>
      <c r="G81" s="1">
        <f t="shared" si="16"/>
        <v>2843.0584465132993</v>
      </c>
      <c r="H81" s="1">
        <f t="shared" si="16"/>
        <v>2826.728105057857</v>
      </c>
      <c r="I81" s="1">
        <f t="shared" si="16"/>
        <v>2421.71249374807</v>
      </c>
      <c r="J81" s="1">
        <f t="shared" si="16"/>
        <v>2015.6294551721708</v>
      </c>
      <c r="K81" s="1">
        <f t="shared" si="16"/>
        <v>2144.1116811653715</v>
      </c>
      <c r="L81" s="10"/>
      <c r="M81" s="10"/>
      <c r="N81" s="10"/>
      <c r="O81" s="10"/>
      <c r="P81" s="10"/>
      <c r="Q81" s="12"/>
    </row>
    <row r="82" spans="2:17" ht="12.75">
      <c r="B82" t="s">
        <v>15</v>
      </c>
      <c r="C82" s="1">
        <f>C76*1000000/C71</f>
        <v>2351.622039970325</v>
      </c>
      <c r="D82" s="1">
        <f aca="true" t="shared" si="17" ref="D82:L82">D76*1000000/D71</f>
        <v>2435.4671345339952</v>
      </c>
      <c r="E82" s="1">
        <f t="shared" si="17"/>
        <v>2504.5650685511937</v>
      </c>
      <c r="F82" s="1">
        <f t="shared" si="17"/>
        <v>2670.398833303141</v>
      </c>
      <c r="G82" s="1">
        <f t="shared" si="17"/>
        <v>2907.624842111059</v>
      </c>
      <c r="H82" s="1">
        <f t="shared" si="17"/>
        <v>2890.414556053477</v>
      </c>
      <c r="I82" s="1">
        <f t="shared" si="17"/>
        <v>2475.8416693862773</v>
      </c>
      <c r="J82" s="1">
        <f t="shared" si="17"/>
        <v>2060.652841456567</v>
      </c>
      <c r="K82" s="1">
        <f t="shared" si="17"/>
        <v>2192.0049922153175</v>
      </c>
      <c r="L82" s="10">
        <f t="shared" si="17"/>
        <v>2478.07195277722</v>
      </c>
      <c r="M82" s="10">
        <f>M76*1000000/M71</f>
        <v>2404.206169552894</v>
      </c>
      <c r="N82" s="10">
        <f>N76*1000000/N71</f>
        <v>2278.089996499803</v>
      </c>
      <c r="O82" s="10">
        <f>O76*1000000/O71</f>
        <v>2159.840501299994</v>
      </c>
      <c r="P82" s="10">
        <f>P76*1000000/P71</f>
        <v>2302.6345807286452</v>
      </c>
      <c r="Q82" s="12"/>
    </row>
    <row r="83" spans="2:17" ht="12.75">
      <c r="B83" t="s">
        <v>138</v>
      </c>
      <c r="C83" s="1">
        <f aca="true" t="shared" si="18" ref="C83:L83">C43/C67</f>
        <v>2958.4426975997285</v>
      </c>
      <c r="D83" s="1">
        <f t="shared" si="18"/>
        <v>3049.5257039019</v>
      </c>
      <c r="E83" s="1">
        <f t="shared" si="18"/>
        <v>3239.7181019921018</v>
      </c>
      <c r="F83" s="1">
        <f t="shared" si="18"/>
        <v>3545.6714064065336</v>
      </c>
      <c r="G83" s="1">
        <f t="shared" si="18"/>
        <v>3812.059918353012</v>
      </c>
      <c r="H83" s="1">
        <f t="shared" si="18"/>
        <v>3931.527206468299</v>
      </c>
      <c r="I83" s="1">
        <f t="shared" si="18"/>
        <v>3893.456826577895</v>
      </c>
      <c r="J83" s="1">
        <f t="shared" si="18"/>
        <v>3854.6506958404298</v>
      </c>
      <c r="K83" s="1">
        <f t="shared" si="18"/>
        <v>4009.3864831000556</v>
      </c>
      <c r="L83" s="10">
        <f t="shared" si="18"/>
        <v>3359.3396164585</v>
      </c>
      <c r="M83" s="10">
        <f>M43/M67</f>
        <v>3252.117630561037</v>
      </c>
      <c r="N83" s="10">
        <f>N43/N67</f>
        <v>3191.1108562074455</v>
      </c>
      <c r="O83" s="10">
        <f>O43/O67</f>
        <v>3167.3214041195674</v>
      </c>
      <c r="P83" s="10">
        <f>P43/P67</f>
        <v>3100.7837933662045</v>
      </c>
      <c r="Q83" s="12"/>
    </row>
    <row r="84" spans="2:17" ht="12.75">
      <c r="B84" t="s">
        <v>139</v>
      </c>
      <c r="L84" s="15"/>
      <c r="M84" s="15"/>
      <c r="N84" s="15"/>
      <c r="O84" s="15"/>
      <c r="P84" s="15"/>
      <c r="Q84" s="12"/>
    </row>
    <row r="85" spans="2:17" ht="12.75">
      <c r="B85" t="s">
        <v>71</v>
      </c>
      <c r="C85" s="1">
        <f>C83*1000000/C70</f>
        <v>2245.3713339485043</v>
      </c>
      <c r="D85" s="1">
        <f aca="true" t="shared" si="19" ref="D85:K85">D83*1000000/D70</f>
        <v>2288.7826875927017</v>
      </c>
      <c r="E85" s="1">
        <f t="shared" si="19"/>
        <v>2396.639472087509</v>
      </c>
      <c r="F85" s="1">
        <f t="shared" si="19"/>
        <v>2582.8651627855565</v>
      </c>
      <c r="G85" s="1">
        <f t="shared" si="19"/>
        <v>2761.0729360653363</v>
      </c>
      <c r="H85" s="1">
        <f t="shared" si="19"/>
        <v>2810.0001144065836</v>
      </c>
      <c r="I85" s="1">
        <f t="shared" si="19"/>
        <v>2724.202434345563</v>
      </c>
      <c r="J85" s="1">
        <f t="shared" si="19"/>
        <v>2664.5080048671866</v>
      </c>
      <c r="K85" s="1">
        <f t="shared" si="19"/>
        <v>2771.468343514112</v>
      </c>
      <c r="L85" s="10"/>
      <c r="M85" s="10"/>
      <c r="N85" s="10"/>
      <c r="O85" s="10"/>
      <c r="P85" s="10"/>
      <c r="Q85" s="12"/>
    </row>
    <row r="86" spans="2:17" ht="12.75">
      <c r="B86" t="s">
        <v>15</v>
      </c>
      <c r="C86" s="1">
        <f>C83*1000000/C71</f>
        <v>2294.5730718078253</v>
      </c>
      <c r="D86" s="1">
        <f aca="true" t="shared" si="20" ref="D86:L86">D83*1000000/D71</f>
        <v>2337.608578289609</v>
      </c>
      <c r="E86" s="1">
        <f t="shared" si="20"/>
        <v>2448.763298188869</v>
      </c>
      <c r="F86" s="1">
        <f t="shared" si="20"/>
        <v>2640.2513885400217</v>
      </c>
      <c r="G86" s="1">
        <f t="shared" si="20"/>
        <v>2823.777425198472</v>
      </c>
      <c r="H86" s="1">
        <f t="shared" si="20"/>
        <v>2873.3096821940303</v>
      </c>
      <c r="I86" s="1">
        <f t="shared" si="20"/>
        <v>2785.09274747043</v>
      </c>
      <c r="J86" s="1">
        <f t="shared" si="20"/>
        <v>2724.025478603823</v>
      </c>
      <c r="K86" s="1">
        <f t="shared" si="20"/>
        <v>2833.375004723502</v>
      </c>
      <c r="L86" s="10">
        <f t="shared" si="20"/>
        <v>2370.7307699914695</v>
      </c>
      <c r="M86" s="10">
        <f>M83*1000000/M71</f>
        <v>2295.925063957614</v>
      </c>
      <c r="N86" s="10">
        <f>N83*1000000/N71</f>
        <v>2250.9186150973483</v>
      </c>
      <c r="O86" s="10">
        <f>O83*1000000/O71</f>
        <v>2198.570951805277</v>
      </c>
      <c r="P86" s="10">
        <f>P83*1000000/P71</f>
        <v>2187.627901963627</v>
      </c>
      <c r="Q86" s="12"/>
    </row>
    <row r="87" spans="13:17" ht="12.75">
      <c r="M87" s="12"/>
      <c r="N87" s="12"/>
      <c r="O87" s="12"/>
      <c r="P87" s="12"/>
      <c r="Q87" s="12"/>
    </row>
    <row r="88" spans="2:17" ht="12.75">
      <c r="B88" t="s">
        <v>123</v>
      </c>
      <c r="M88" s="12"/>
      <c r="N88" s="12"/>
      <c r="O88" s="12"/>
      <c r="P88" s="12"/>
      <c r="Q88" s="12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2788.81</v>
      </c>
      <c r="O90" s="4">
        <f>SUM(O91:O95)</f>
        <v>2870.29</v>
      </c>
      <c r="P90" s="4">
        <f>SUM(P91:P95)</f>
        <v>2806.61</v>
      </c>
      <c r="Q90" s="4">
        <f>SUM(Q91:Q95)</f>
        <v>2987.02</v>
      </c>
      <c r="R90" s="4">
        <f>SUM(R91:R95)</f>
        <v>2979.65</v>
      </c>
    </row>
    <row r="91" spans="2:19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1148.42</v>
      </c>
      <c r="O91" s="1">
        <v>1131.27</v>
      </c>
      <c r="P91" s="1">
        <v>1079.53</v>
      </c>
      <c r="Q91" s="1">
        <v>1129.38</v>
      </c>
      <c r="R91" s="1">
        <v>1105.01</v>
      </c>
      <c r="S91" s="1"/>
    </row>
    <row r="92" spans="2:19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773.32</v>
      </c>
      <c r="O92" s="1">
        <v>900.77</v>
      </c>
      <c r="P92" s="1">
        <v>908.75</v>
      </c>
      <c r="Q92" s="1">
        <v>996.37</v>
      </c>
      <c r="R92" s="1">
        <v>998.11</v>
      </c>
      <c r="S92" s="1"/>
    </row>
    <row r="93" spans="2:19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426.01</v>
      </c>
      <c r="O93" s="1">
        <v>481.21</v>
      </c>
      <c r="P93" s="1">
        <v>500.11</v>
      </c>
      <c r="Q93" s="1">
        <v>501.7</v>
      </c>
      <c r="R93" s="1">
        <v>517.82</v>
      </c>
      <c r="S93" s="1"/>
    </row>
    <row r="94" spans="2:19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405.83</v>
      </c>
      <c r="O94" s="1">
        <v>298.65</v>
      </c>
      <c r="P94" s="1">
        <v>262.03</v>
      </c>
      <c r="Q94" s="1">
        <v>268.17</v>
      </c>
      <c r="R94" s="1">
        <v>262.93</v>
      </c>
      <c r="S94" s="1"/>
    </row>
    <row r="95" spans="2:19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35.23</v>
      </c>
      <c r="O95" s="1">
        <v>58.39</v>
      </c>
      <c r="P95" s="1">
        <v>56.19</v>
      </c>
      <c r="Q95" s="1">
        <v>91.4</v>
      </c>
      <c r="R95" s="1">
        <v>95.78</v>
      </c>
      <c r="S95" s="1"/>
    </row>
    <row r="96" spans="3:19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119.14999999999999</v>
      </c>
      <c r="N97" s="4">
        <f>SUM(N98:N102)</f>
        <v>219.54000000000002</v>
      </c>
      <c r="O97" s="4">
        <f>SUM(O98:O102)</f>
        <v>-56.410000000000004</v>
      </c>
      <c r="P97" s="4">
        <f>SUM(P98:P102)</f>
        <v>174.29000000000002</v>
      </c>
      <c r="Q97" s="1"/>
      <c r="R97" s="1"/>
      <c r="S97" s="1"/>
    </row>
    <row r="98" spans="2:19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-47.68</v>
      </c>
      <c r="N98" s="1">
        <v>78.35</v>
      </c>
      <c r="O98" s="1">
        <v>-61.84</v>
      </c>
      <c r="P98" s="1">
        <v>46.95</v>
      </c>
      <c r="Q98" s="1"/>
      <c r="R98" s="1"/>
      <c r="S98" s="1"/>
    </row>
    <row r="99" spans="2:19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52.17</v>
      </c>
      <c r="N99" s="1">
        <v>81.46</v>
      </c>
      <c r="O99" s="1">
        <v>12.48</v>
      </c>
      <c r="P99" s="1">
        <v>49.54</v>
      </c>
      <c r="Q99" s="1"/>
      <c r="R99" s="1"/>
      <c r="S99" s="1"/>
    </row>
    <row r="100" spans="2:19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-31.16</v>
      </c>
      <c r="N100" s="1">
        <v>-47.1</v>
      </c>
      <c r="O100" s="1">
        <v>-48.95</v>
      </c>
      <c r="P100" s="12">
        <v>-3.66</v>
      </c>
      <c r="Q100" s="1"/>
      <c r="R100" s="1"/>
      <c r="S100" s="1"/>
    </row>
    <row r="101" spans="2:19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146.35</v>
      </c>
      <c r="N101" s="1">
        <v>106.83</v>
      </c>
      <c r="O101" s="1">
        <v>41.9</v>
      </c>
      <c r="P101" s="1">
        <v>81.46</v>
      </c>
      <c r="Q101" s="1"/>
      <c r="R101" s="1"/>
      <c r="S101" s="1"/>
    </row>
    <row r="102" spans="2:19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-0.53</v>
      </c>
      <c r="N102" s="1"/>
      <c r="O102" s="1"/>
      <c r="P102" s="1"/>
      <c r="Q102" s="1"/>
      <c r="R102" s="1"/>
      <c r="S102" s="1"/>
    </row>
    <row r="103" spans="16:19" ht="12.75">
      <c r="P103" s="1"/>
      <c r="Q103" s="1"/>
      <c r="R103" s="1"/>
      <c r="S103" s="1"/>
    </row>
    <row r="104" spans="2:19" ht="12.75">
      <c r="B104" s="3" t="s">
        <v>130</v>
      </c>
      <c r="P104" s="1"/>
      <c r="Q104" s="1"/>
      <c r="R104" s="1"/>
      <c r="S104" s="1"/>
    </row>
    <row r="105" spans="2:19" ht="12.75">
      <c r="B105" t="s">
        <v>131</v>
      </c>
      <c r="N105" s="1">
        <v>27.832</v>
      </c>
      <c r="O105" s="1">
        <v>28.15</v>
      </c>
      <c r="P105" s="1">
        <v>28.77686677</v>
      </c>
      <c r="Q105" s="1"/>
      <c r="R105" s="1"/>
      <c r="S105" s="1"/>
    </row>
    <row r="106" spans="2:14" ht="12.75">
      <c r="B106" t="s">
        <v>132</v>
      </c>
      <c r="N106" s="2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3">
      <pane xSplit="16820" ySplit="4800" topLeftCell="N12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3.00390625" style="0" customWidth="1"/>
    <col min="2" max="2" width="57.75390625" style="0" customWidth="1"/>
    <col min="3" max="3" width="9.875" style="0" customWidth="1"/>
    <col min="4" max="4" width="10.125" style="0" customWidth="1"/>
    <col min="5" max="5" width="9.25390625" style="0" customWidth="1"/>
    <col min="6" max="6" width="9.125" style="0" customWidth="1"/>
    <col min="7" max="7" width="9.375" style="0" customWidth="1"/>
    <col min="8" max="9" width="9.25390625" style="0" customWidth="1"/>
    <col min="10" max="10" width="9.875" style="0" customWidth="1"/>
    <col min="11" max="11" width="9.25390625" style="0" customWidth="1"/>
  </cols>
  <sheetData>
    <row r="4" ht="12.75">
      <c r="B4" s="7" t="s">
        <v>74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>C10+C17</f>
        <v>862.900123455872</v>
      </c>
      <c r="D9" s="4">
        <f aca="true" t="shared" si="1" ref="D9:L9">D10+D17</f>
        <v>991.4348172974333</v>
      </c>
      <c r="E9" s="4">
        <f t="shared" si="1"/>
        <v>1190.281626908229</v>
      </c>
      <c r="F9" s="4">
        <f t="shared" si="1"/>
        <v>1472.6480647956246</v>
      </c>
      <c r="G9" s="4">
        <f t="shared" si="1"/>
        <v>1839.2501998238622</v>
      </c>
      <c r="H9" s="4">
        <f t="shared" si="1"/>
        <v>1916.5268392202743</v>
      </c>
      <c r="I9" s="4">
        <f t="shared" si="1"/>
        <v>1724.40252449172</v>
      </c>
      <c r="J9" s="4">
        <f t="shared" si="1"/>
        <v>1521.6783939039285</v>
      </c>
      <c r="K9" s="4">
        <f t="shared" si="1"/>
        <v>1898.1808539039284</v>
      </c>
      <c r="L9" s="4">
        <f t="shared" si="1"/>
        <v>1848.4397815442032</v>
      </c>
      <c r="M9" s="4">
        <f>M10+M17</f>
        <v>1727.0027029984515</v>
      </c>
      <c r="N9" s="4">
        <f>N10+N17</f>
        <v>1642.7326371566896</v>
      </c>
      <c r="O9" s="4">
        <f>O10+O17</f>
        <v>1613.9708045214977</v>
      </c>
      <c r="P9" s="4">
        <f>P10+P17</f>
        <v>1614.795779966264</v>
      </c>
    </row>
    <row r="10" spans="2:16" ht="12.75">
      <c r="B10" s="5" t="s">
        <v>98</v>
      </c>
      <c r="C10" s="6">
        <f>SUM(C11:C16)</f>
        <v>372.6444849621761</v>
      </c>
      <c r="D10" s="6">
        <f aca="true" t="shared" si="2" ref="D10:J10">SUM(D11:D16)</f>
        <v>458.69881729743327</v>
      </c>
      <c r="E10" s="6">
        <f t="shared" si="2"/>
        <v>586.3567169082289</v>
      </c>
      <c r="F10" s="6">
        <f t="shared" si="2"/>
        <v>769.8967447956245</v>
      </c>
      <c r="G10" s="6">
        <f t="shared" si="2"/>
        <v>985.7173298238623</v>
      </c>
      <c r="H10" s="6">
        <f t="shared" si="2"/>
        <v>987.7456892202742</v>
      </c>
      <c r="I10" s="6">
        <f t="shared" si="2"/>
        <v>762.25685449172</v>
      </c>
      <c r="J10" s="6">
        <f t="shared" si="2"/>
        <v>584.7953739039284</v>
      </c>
      <c r="K10" s="6">
        <f>J10</f>
        <v>584.7953739039284</v>
      </c>
      <c r="L10" s="6">
        <f>SUM(L11:L16)</f>
        <v>566.844581544203</v>
      </c>
      <c r="M10" s="6">
        <f>SUM(M11:M16)</f>
        <v>478.06585661845133</v>
      </c>
      <c r="N10" s="6">
        <f>SUM(N11:N16)</f>
        <v>501.03281151668943</v>
      </c>
      <c r="O10" s="6">
        <f>SUM(O11:O16)</f>
        <v>493.48538248149794</v>
      </c>
      <c r="P10" s="6">
        <f>SUM(P11:P16)</f>
        <v>497.74205195626416</v>
      </c>
    </row>
    <row r="11" spans="2:16" ht="12.75">
      <c r="B11" t="s">
        <v>141</v>
      </c>
      <c r="C11" s="1">
        <v>69.90815233240755</v>
      </c>
      <c r="D11" s="1">
        <v>73.01043291768133</v>
      </c>
      <c r="E11" s="1">
        <v>78.37227392584661</v>
      </c>
      <c r="F11" s="1">
        <v>77.75868446218628</v>
      </c>
      <c r="G11" s="1">
        <v>108.6854469203099</v>
      </c>
      <c r="H11" s="1">
        <v>105.85490142598366</v>
      </c>
      <c r="I11" s="1">
        <v>116.38198555814694</v>
      </c>
      <c r="J11" s="1">
        <v>113.44314517515195</v>
      </c>
      <c r="K11" s="1">
        <v>113.44314517515195</v>
      </c>
      <c r="L11" s="1">
        <v>126.02168166299452</v>
      </c>
      <c r="M11" s="1">
        <v>121.86053571014236</v>
      </c>
      <c r="N11" s="1">
        <v>134.14186003007708</v>
      </c>
      <c r="O11" s="1">
        <v>132.35083965139802</v>
      </c>
      <c r="P11" s="1">
        <v>135.18750142882533</v>
      </c>
    </row>
    <row r="12" spans="2:16" ht="12.75">
      <c r="B12" t="s">
        <v>23</v>
      </c>
      <c r="C12" s="1">
        <v>13.756</v>
      </c>
      <c r="D12" s="1">
        <v>14.845</v>
      </c>
      <c r="E12" s="1">
        <v>17.998</v>
      </c>
      <c r="F12" s="1">
        <v>19.633</v>
      </c>
      <c r="G12" s="1">
        <v>25.711</v>
      </c>
      <c r="H12" s="1">
        <v>34.702</v>
      </c>
      <c r="I12" s="1">
        <v>42.707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39.005343672228626</v>
      </c>
      <c r="D13" s="1">
        <v>46.65725290192448</v>
      </c>
      <c r="E13" s="1">
        <v>49.28941974328946</v>
      </c>
      <c r="F13" s="1">
        <v>62.020080912450176</v>
      </c>
      <c r="G13" s="1">
        <v>68.87941688990604</v>
      </c>
      <c r="H13" s="1">
        <v>77.9071041200228</v>
      </c>
      <c r="I13" s="1">
        <v>75.89102258955066</v>
      </c>
      <c r="J13" s="1">
        <v>60.22906145376459</v>
      </c>
      <c r="K13" s="1">
        <v>60.22906145376459</v>
      </c>
      <c r="L13" s="1">
        <v>74.39643958387431</v>
      </c>
      <c r="M13" s="1">
        <v>67.55179744552578</v>
      </c>
      <c r="N13" s="1">
        <v>73.80981538957826</v>
      </c>
      <c r="O13" s="1">
        <v>88.84856463892356</v>
      </c>
      <c r="P13" s="1">
        <v>98.54236165981342</v>
      </c>
    </row>
    <row r="14" spans="2:16" ht="12.75">
      <c r="B14" t="s">
        <v>14</v>
      </c>
      <c r="C14" s="1">
        <v>200.30293072778537</v>
      </c>
      <c r="D14" s="1">
        <v>274.98264859494225</v>
      </c>
      <c r="E14" s="1">
        <v>387.92</v>
      </c>
      <c r="F14" s="1">
        <v>558.08</v>
      </c>
      <c r="G14" s="1">
        <v>729.519</v>
      </c>
      <c r="H14" s="1">
        <v>711.604</v>
      </c>
      <c r="I14" s="1">
        <v>465.16700000000003</v>
      </c>
      <c r="J14" s="1">
        <v>353.27599999999995</v>
      </c>
      <c r="K14" s="1">
        <v>353.27599999999995</v>
      </c>
      <c r="L14" s="1">
        <v>312.711</v>
      </c>
      <c r="M14" s="1">
        <v>241.867</v>
      </c>
      <c r="N14" s="1">
        <v>252.04827812499997</v>
      </c>
      <c r="O14" s="1">
        <v>228.765054</v>
      </c>
      <c r="P14" s="1">
        <v>222.3232575</v>
      </c>
    </row>
    <row r="15" spans="2:16" ht="15">
      <c r="B15" t="s">
        <v>45</v>
      </c>
      <c r="C15" s="1">
        <v>49.672058229754484</v>
      </c>
      <c r="D15" s="1">
        <v>49.203482882885254</v>
      </c>
      <c r="E15" s="1">
        <v>52.77702323909281</v>
      </c>
      <c r="F15" s="1">
        <v>52.40497942098798</v>
      </c>
      <c r="G15" s="1">
        <v>52.92246601364634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53.71546029733417</v>
      </c>
      <c r="M15" s="1">
        <v>46.78652346278318</v>
      </c>
      <c r="N15" s="1">
        <v>41.03285797203412</v>
      </c>
      <c r="O15" s="24">
        <v>43.52092419117641</v>
      </c>
      <c r="P15" s="1">
        <v>41.68893136762539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490.25563849369587</v>
      </c>
      <c r="D17" s="6">
        <f aca="true" t="shared" si="3" ref="D17:P17">D18+D19+D20+D21</f>
        <v>532.736</v>
      </c>
      <c r="E17" s="6">
        <f t="shared" si="3"/>
        <v>603.9249100000001</v>
      </c>
      <c r="F17" s="6">
        <f t="shared" si="3"/>
        <v>702.75132</v>
      </c>
      <c r="G17" s="6">
        <f t="shared" si="3"/>
        <v>853.53287</v>
      </c>
      <c r="H17" s="6">
        <f t="shared" si="3"/>
        <v>928.7811499999999</v>
      </c>
      <c r="I17" s="6">
        <f t="shared" si="3"/>
        <v>962.14567</v>
      </c>
      <c r="J17" s="6">
        <f t="shared" si="3"/>
        <v>936.8830200000001</v>
      </c>
      <c r="K17" s="6">
        <f t="shared" si="3"/>
        <v>1313.38548</v>
      </c>
      <c r="L17" s="6">
        <f t="shared" si="3"/>
        <v>1281.5952000000002</v>
      </c>
      <c r="M17" s="6">
        <f t="shared" si="3"/>
        <v>1248.9368463800001</v>
      </c>
      <c r="N17" s="6">
        <f t="shared" si="3"/>
        <v>1141.6998256400002</v>
      </c>
      <c r="O17" s="6">
        <f t="shared" si="3"/>
        <v>1120.4854220399998</v>
      </c>
      <c r="P17" s="6">
        <f t="shared" si="3"/>
        <v>1117.05372801</v>
      </c>
    </row>
    <row r="18" spans="2:16" ht="15">
      <c r="B18" t="s">
        <v>121</v>
      </c>
      <c r="C18" s="1">
        <v>401.4362080836959</v>
      </c>
      <c r="D18" s="1">
        <v>436.354</v>
      </c>
      <c r="E18" s="1">
        <v>499.504</v>
      </c>
      <c r="F18" s="1">
        <v>584.6359</v>
      </c>
      <c r="G18" s="1">
        <v>726.38054</v>
      </c>
      <c r="H18" s="1">
        <v>795.39983</v>
      </c>
      <c r="I18" s="1">
        <v>864.27577</v>
      </c>
      <c r="J18" s="1">
        <v>856.81762</v>
      </c>
      <c r="K18" s="1">
        <v>1233.32008</v>
      </c>
      <c r="L18" s="1">
        <v>1205.95434</v>
      </c>
      <c r="M18" s="1">
        <v>1184.2127654600001</v>
      </c>
      <c r="N18" s="1">
        <v>1083.90015648</v>
      </c>
      <c r="O18" s="24">
        <v>1099.7545052799999</v>
      </c>
      <c r="P18" s="24">
        <v>1108.26937527</v>
      </c>
    </row>
    <row r="19" spans="2:16" ht="13.5">
      <c r="B19" t="s">
        <v>63</v>
      </c>
      <c r="C19" s="1">
        <v>37.23751981</v>
      </c>
      <c r="D19" s="1">
        <v>40.307</v>
      </c>
      <c r="E19" s="1">
        <v>46.214</v>
      </c>
      <c r="F19" s="1">
        <v>55.189519999999995</v>
      </c>
      <c r="G19" s="1">
        <v>66.02366</v>
      </c>
      <c r="H19" s="1">
        <v>70.43083</v>
      </c>
      <c r="I19" s="1">
        <v>38.55348</v>
      </c>
      <c r="J19" s="1">
        <v>24.63116</v>
      </c>
      <c r="K19" s="1">
        <v>24.63116</v>
      </c>
      <c r="L19" s="1">
        <v>22.328400000000002</v>
      </c>
      <c r="M19" s="1">
        <v>14.01600712</v>
      </c>
      <c r="N19" s="1">
        <v>9.01053096</v>
      </c>
      <c r="O19" s="25">
        <v>7.22615123</v>
      </c>
      <c r="P19" s="25">
        <v>7.50701274</v>
      </c>
    </row>
    <row r="20" spans="2:15" ht="12.75">
      <c r="B20" t="s">
        <v>19</v>
      </c>
      <c r="C20" s="1">
        <v>51.5819106</v>
      </c>
      <c r="D20" s="1">
        <v>56.075</v>
      </c>
      <c r="E20" s="1">
        <v>58.20691</v>
      </c>
      <c r="F20" s="1">
        <v>62.9259</v>
      </c>
      <c r="G20" s="1">
        <v>61.12867</v>
      </c>
      <c r="H20" s="1">
        <v>62.950489999999995</v>
      </c>
      <c r="I20" s="1">
        <v>59.31642</v>
      </c>
      <c r="J20" s="1">
        <v>55.43424</v>
      </c>
      <c r="K20" s="1">
        <v>55.43424</v>
      </c>
      <c r="L20" s="1">
        <v>53.31246</v>
      </c>
      <c r="M20" s="1">
        <v>50.7080738</v>
      </c>
      <c r="N20" s="1">
        <v>46.0442182</v>
      </c>
      <c r="O20" s="1">
        <v>11.70010553</v>
      </c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2.74492</v>
      </c>
      <c r="O21" s="32">
        <v>1.8046600000000002</v>
      </c>
      <c r="P21" s="32">
        <v>1.27734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867.281049150351</v>
      </c>
      <c r="D23" s="4">
        <f aca="true" t="shared" si="4" ref="D23:K23">D24+D25+D26</f>
        <v>941.2610000000001</v>
      </c>
      <c r="E23" s="4">
        <f t="shared" si="4"/>
        <v>1030.0373</v>
      </c>
      <c r="F23" s="4">
        <f t="shared" si="4"/>
        <v>1129.4887400000002</v>
      </c>
      <c r="G23" s="4">
        <f t="shared" si="4"/>
        <v>1209.31678</v>
      </c>
      <c r="H23" s="4">
        <f t="shared" si="4"/>
        <v>1269.69848</v>
      </c>
      <c r="I23" s="4">
        <f t="shared" si="4"/>
        <v>1163.7609699999998</v>
      </c>
      <c r="J23" s="4">
        <f t="shared" si="4"/>
        <v>969.1912400000001</v>
      </c>
      <c r="K23" s="4">
        <f t="shared" si="4"/>
        <v>1365.6062949285715</v>
      </c>
      <c r="L23" s="4">
        <f>L24+L25+L26</f>
        <v>1751.65385</v>
      </c>
      <c r="M23" s="4">
        <f>M24+M25+M26</f>
        <v>1739.501660484108</v>
      </c>
      <c r="N23" s="4">
        <f>N24+N25+N26</f>
        <v>1740.2376978165391</v>
      </c>
      <c r="O23" s="4">
        <f>O24+O25+O26</f>
        <v>1845.9287170250377</v>
      </c>
      <c r="P23" s="4">
        <f>P24+P25+P26</f>
        <v>1897.1657198225864</v>
      </c>
    </row>
    <row r="24" spans="2:16" ht="15">
      <c r="B24" t="s">
        <v>21</v>
      </c>
      <c r="C24" s="1">
        <v>474.61811446447956</v>
      </c>
      <c r="D24" s="1">
        <v>523.879</v>
      </c>
      <c r="E24" s="1">
        <v>590.616</v>
      </c>
      <c r="F24" s="1">
        <v>670.1089000000001</v>
      </c>
      <c r="G24" s="1">
        <v>743.2761700000001</v>
      </c>
      <c r="H24" s="1">
        <v>784.3330100000001</v>
      </c>
      <c r="I24" s="1">
        <v>686.8571</v>
      </c>
      <c r="J24" s="1">
        <v>492.78507</v>
      </c>
      <c r="K24" s="1">
        <v>703.9786714285715</v>
      </c>
      <c r="L24" s="1">
        <v>1062.2775</v>
      </c>
      <c r="M24" s="1">
        <v>1083.986480458036</v>
      </c>
      <c r="N24" s="1">
        <v>1115.5136000602286</v>
      </c>
      <c r="O24" s="24">
        <v>1178.1840190313847</v>
      </c>
      <c r="P24" s="24">
        <v>1222.4410404286868</v>
      </c>
    </row>
    <row r="25" spans="2:16" ht="12.75">
      <c r="B25" t="s">
        <v>25</v>
      </c>
      <c r="C25" s="1">
        <v>359.39193468587155</v>
      </c>
      <c r="D25" s="1">
        <v>380.857</v>
      </c>
      <c r="E25" s="1">
        <v>399.72195</v>
      </c>
      <c r="F25" s="1">
        <v>415.98594</v>
      </c>
      <c r="G25" s="1">
        <v>418.25121</v>
      </c>
      <c r="H25" s="1">
        <v>432.64515</v>
      </c>
      <c r="I25" s="1">
        <v>419.07153</v>
      </c>
      <c r="J25" s="1">
        <v>411.60323000000005</v>
      </c>
      <c r="K25" s="1">
        <v>596.8246835</v>
      </c>
      <c r="L25" s="1">
        <v>621.8501799999999</v>
      </c>
      <c r="M25" s="1">
        <v>586.7669573404266</v>
      </c>
      <c r="N25" s="1">
        <v>547.4832034983739</v>
      </c>
      <c r="O25" s="1">
        <v>596.0536855706883</v>
      </c>
      <c r="P25" s="1">
        <v>605.0766994530823</v>
      </c>
    </row>
    <row r="26" spans="2:16" ht="13.5">
      <c r="B26" t="s">
        <v>102</v>
      </c>
      <c r="C26" s="1">
        <v>33.271</v>
      </c>
      <c r="D26" s="1">
        <v>36.525</v>
      </c>
      <c r="E26" s="1">
        <v>39.69935</v>
      </c>
      <c r="F26" s="1">
        <v>43.3939</v>
      </c>
      <c r="G26" s="1">
        <v>47.7894</v>
      </c>
      <c r="H26" s="1">
        <v>52.72032</v>
      </c>
      <c r="I26" s="1">
        <v>57.83234</v>
      </c>
      <c r="J26" s="1">
        <v>64.80294</v>
      </c>
      <c r="K26" s="1">
        <v>64.80294</v>
      </c>
      <c r="L26" s="1">
        <v>67.52617</v>
      </c>
      <c r="M26" s="1">
        <v>68.74822268564537</v>
      </c>
      <c r="N26" s="1">
        <v>77.24089425793662</v>
      </c>
      <c r="O26" s="25">
        <v>71.69101242296487</v>
      </c>
      <c r="P26" s="25">
        <v>69.6479799408173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1671.1217498830001</v>
      </c>
      <c r="D28" s="4">
        <f t="shared" si="5"/>
        <v>1778.3160352769999</v>
      </c>
      <c r="E28" s="4">
        <f t="shared" si="5"/>
        <v>1844.9929797749999</v>
      </c>
      <c r="F28" s="4">
        <f t="shared" si="5"/>
        <v>2063.7940238419997</v>
      </c>
      <c r="G28" s="4">
        <f t="shared" si="5"/>
        <v>2346.580393245</v>
      </c>
      <c r="H28" s="4">
        <f t="shared" si="5"/>
        <v>2523.004658249</v>
      </c>
      <c r="I28" s="4">
        <f t="shared" si="5"/>
        <v>2116.6962501440003</v>
      </c>
      <c r="J28" s="4">
        <f t="shared" si="5"/>
        <v>1557.6399196213426</v>
      </c>
      <c r="K28" s="4">
        <f t="shared" si="5"/>
        <v>1132.9985956268733</v>
      </c>
      <c r="L28" s="4">
        <f t="shared" si="5"/>
        <v>1536.202469515857</v>
      </c>
      <c r="M28" s="4">
        <f t="shared" si="5"/>
        <v>1401.1736712316924</v>
      </c>
      <c r="N28" s="4">
        <f t="shared" si="5"/>
        <v>1301.8616752691314</v>
      </c>
      <c r="O28" s="4">
        <f t="shared" si="5"/>
        <v>1269.23432303243</v>
      </c>
      <c r="P28" s="4">
        <f t="shared" si="5"/>
        <v>1311.9973413314062</v>
      </c>
    </row>
    <row r="29" spans="2:16" ht="12.75">
      <c r="B29" t="s">
        <v>104</v>
      </c>
      <c r="C29" s="1">
        <v>1663.6818898830002</v>
      </c>
      <c r="D29" s="1">
        <v>1776.4320352769998</v>
      </c>
      <c r="E29" s="1">
        <v>1827.731979775</v>
      </c>
      <c r="F29" s="1">
        <v>2063.7940238419997</v>
      </c>
      <c r="G29" s="1">
        <v>2322.899893245</v>
      </c>
      <c r="H29" s="1">
        <v>2494.631258249</v>
      </c>
      <c r="I29" s="1">
        <v>2067.3603301440003</v>
      </c>
      <c r="J29" s="1">
        <v>1462.7107296213426</v>
      </c>
      <c r="K29" s="1">
        <v>332.6557117261732</v>
      </c>
      <c r="L29" s="1">
        <v>458.79622832136613</v>
      </c>
      <c r="M29" s="1">
        <v>331.1388752574087</v>
      </c>
      <c r="N29" s="1">
        <v>274.2526303759033</v>
      </c>
      <c r="O29" s="1">
        <v>76.71269363529169</v>
      </c>
      <c r="P29" s="1">
        <v>65.79068330211894</v>
      </c>
    </row>
    <row r="30" spans="2:15" ht="12.75">
      <c r="B30" t="s">
        <v>24</v>
      </c>
      <c r="C30" s="1">
        <v>7.4398599999999995</v>
      </c>
      <c r="D30" s="1">
        <v>1.884</v>
      </c>
      <c r="E30" s="1">
        <v>17.261</v>
      </c>
      <c r="F30" s="1">
        <v>0</v>
      </c>
      <c r="G30" s="1">
        <v>0</v>
      </c>
      <c r="H30" s="1">
        <v>0</v>
      </c>
      <c r="I30" s="1">
        <v>20.887220000000003</v>
      </c>
      <c r="J30" s="1">
        <v>23.81466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23.6805</v>
      </c>
      <c r="H31" s="1">
        <v>28.3734</v>
      </c>
      <c r="I31" s="1">
        <v>28.448700000000002</v>
      </c>
      <c r="J31" s="1">
        <v>28.6305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42.48403</v>
      </c>
      <c r="M32" s="1"/>
      <c r="N32" s="1"/>
      <c r="O32" s="1"/>
    </row>
    <row r="33" spans="2:16" ht="12.75">
      <c r="B33" t="s">
        <v>127</v>
      </c>
      <c r="K33" s="1">
        <v>724.0223685872584</v>
      </c>
      <c r="L33" s="1">
        <v>958.1688524841479</v>
      </c>
      <c r="M33" s="1">
        <v>958.4821316415155</v>
      </c>
      <c r="N33" s="1">
        <v>938.816100462056</v>
      </c>
      <c r="O33" s="1">
        <v>985.1554605975907</v>
      </c>
      <c r="P33" s="1">
        <v>1081.814046582434</v>
      </c>
    </row>
    <row r="34" spans="2:16" ht="12.75">
      <c r="B34" t="s">
        <v>128</v>
      </c>
      <c r="K34" s="1">
        <v>76.32051531344166</v>
      </c>
      <c r="L34" s="1">
        <v>119.23738871034305</v>
      </c>
      <c r="M34" s="1">
        <v>111.5526643327682</v>
      </c>
      <c r="N34" s="1">
        <v>88.79294443117205</v>
      </c>
      <c r="O34" s="1">
        <v>207.3661687995476</v>
      </c>
      <c r="P34" s="1">
        <v>164.39261144685335</v>
      </c>
    </row>
    <row r="35" spans="2:15" ht="12.75">
      <c r="B35" t="s">
        <v>53</v>
      </c>
      <c r="K35" s="1"/>
      <c r="M35" s="1"/>
      <c r="N35" s="1"/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5" ht="12.75">
      <c r="B37" t="s">
        <v>55</v>
      </c>
      <c r="K37" s="1"/>
      <c r="M37" s="1"/>
      <c r="N37" s="1"/>
      <c r="O37" s="1"/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P39">C9+C23+C28</f>
        <v>3401.302922489223</v>
      </c>
      <c r="D39" s="8">
        <f t="shared" si="6"/>
        <v>3711.011852574433</v>
      </c>
      <c r="E39" s="8">
        <f t="shared" si="6"/>
        <v>4065.3119066832287</v>
      </c>
      <c r="F39" s="8">
        <f t="shared" si="6"/>
        <v>4665.9308286376245</v>
      </c>
      <c r="G39" s="8">
        <f t="shared" si="6"/>
        <v>5395.147373068862</v>
      </c>
      <c r="H39" s="8">
        <f t="shared" si="6"/>
        <v>5709.229977469275</v>
      </c>
      <c r="I39" s="8">
        <f t="shared" si="6"/>
        <v>5004.85974463572</v>
      </c>
      <c r="J39" s="8">
        <f t="shared" si="6"/>
        <v>4048.5095535252713</v>
      </c>
      <c r="K39" s="8">
        <f t="shared" si="6"/>
        <v>4396.785744459374</v>
      </c>
      <c r="L39" s="8">
        <f t="shared" si="6"/>
        <v>5136.29610106006</v>
      </c>
      <c r="M39" s="8">
        <f t="shared" si="6"/>
        <v>4867.678034714252</v>
      </c>
      <c r="N39" s="8">
        <f t="shared" si="6"/>
        <v>4684.83201024236</v>
      </c>
      <c r="O39" s="8">
        <f t="shared" si="6"/>
        <v>4729.133844578966</v>
      </c>
      <c r="P39" s="8">
        <f t="shared" si="6"/>
        <v>4823.958841120257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129.93099507748957</v>
      </c>
      <c r="D41" s="1">
        <v>211.38286761281293</v>
      </c>
      <c r="E41" s="1">
        <v>228.8808636464578</v>
      </c>
      <c r="F41" s="1">
        <v>309.6253788129007</v>
      </c>
      <c r="G41" s="1">
        <v>432.96638824011126</v>
      </c>
      <c r="H41" s="1">
        <v>364.1798158167991</v>
      </c>
      <c r="I41" s="1">
        <v>-263.3642721279497</v>
      </c>
      <c r="J41" s="1">
        <v>-1100.5202627438182</v>
      </c>
      <c r="K41" s="1">
        <v>-1031.766802656888</v>
      </c>
      <c r="L41" s="1">
        <v>170.1254603402125</v>
      </c>
      <c r="M41" s="1">
        <v>126.43506612741702</v>
      </c>
      <c r="N41" s="1">
        <v>66.13318110212181</v>
      </c>
      <c r="O41" s="1">
        <v>49.044680520555104</v>
      </c>
      <c r="P41" s="1">
        <v>235.76710115716403</v>
      </c>
    </row>
    <row r="42" spans="2:16" ht="12.75">
      <c r="B42" t="s">
        <v>100</v>
      </c>
      <c r="C42" s="1">
        <v>54.65021</v>
      </c>
      <c r="D42" s="1">
        <v>154.21818</v>
      </c>
      <c r="E42" s="1">
        <v>129.93099507748957</v>
      </c>
      <c r="F42" s="1">
        <v>211.38286761281293</v>
      </c>
      <c r="G42" s="1">
        <v>228.8808636464578</v>
      </c>
      <c r="H42" s="1">
        <v>309.6253788129007</v>
      </c>
      <c r="I42" s="1">
        <v>432.96638824011126</v>
      </c>
      <c r="J42" s="1">
        <v>364.1798158167991</v>
      </c>
      <c r="K42" s="1">
        <v>364.39446318245984</v>
      </c>
      <c r="L42" s="1">
        <v>0</v>
      </c>
      <c r="M42" s="1">
        <v>-52.931760741711145</v>
      </c>
      <c r="N42" s="1">
        <v>45.849076350880146</v>
      </c>
      <c r="O42" s="1">
        <v>2.1520702860426835</v>
      </c>
      <c r="P42" s="1">
        <v>-58.14739391757656</v>
      </c>
    </row>
    <row r="43" spans="2:16" ht="12.75">
      <c r="B43" s="3" t="s">
        <v>16</v>
      </c>
      <c r="C43" s="4">
        <f>C39-C41+C42</f>
        <v>3326.022137411733</v>
      </c>
      <c r="D43" s="4">
        <f>D39-D41+D42</f>
        <v>3653.84716496162</v>
      </c>
      <c r="E43" s="4">
        <f>E39-E41+E42</f>
        <v>3966.3620381142605</v>
      </c>
      <c r="F43" s="4">
        <f aca="true" t="shared" si="7" ref="F43:K43">F39-F41+F42</f>
        <v>4567.688317437537</v>
      </c>
      <c r="G43" s="4">
        <f t="shared" si="7"/>
        <v>5191.061848475209</v>
      </c>
      <c r="H43" s="4">
        <f t="shared" si="7"/>
        <v>5654.675540465376</v>
      </c>
      <c r="I43" s="4">
        <f t="shared" si="7"/>
        <v>5701.19040500378</v>
      </c>
      <c r="J43" s="4">
        <f t="shared" si="7"/>
        <v>5513.209632085889</v>
      </c>
      <c r="K43" s="4">
        <f t="shared" si="7"/>
        <v>5792.947010298722</v>
      </c>
      <c r="L43" s="4">
        <f>L39-L41+L42</f>
        <v>4966.170640719848</v>
      </c>
      <c r="M43" s="4">
        <f>M39-M41+M42</f>
        <v>4688.311207845124</v>
      </c>
      <c r="N43" s="18">
        <f>N39-N41+N42</f>
        <v>4664.547905491118</v>
      </c>
      <c r="O43" s="18">
        <f>O39-O41+O42</f>
        <v>4682.241234344454</v>
      </c>
      <c r="P43" s="18">
        <f>P39-P41+P42</f>
        <v>4530.044346045516</v>
      </c>
    </row>
    <row r="44" spans="13:15" ht="12.75">
      <c r="M44" s="1"/>
      <c r="N44" s="1"/>
      <c r="O44" s="1"/>
    </row>
    <row r="45" spans="1:16" ht="12.75">
      <c r="A45" s="3"/>
      <c r="B45" s="3" t="s">
        <v>120</v>
      </c>
      <c r="C45" s="4">
        <f>C46+C47+C48</f>
        <v>8.252710116999848</v>
      </c>
      <c r="D45" s="4">
        <f aca="true" t="shared" si="8" ref="D45:K45">D46+D47+D48</f>
        <v>8.811964723000074</v>
      </c>
      <c r="E45" s="4">
        <f t="shared" si="8"/>
        <v>21.864830225000105</v>
      </c>
      <c r="F45" s="4">
        <f t="shared" si="8"/>
        <v>24.688796158000514</v>
      </c>
      <c r="G45" s="4">
        <f t="shared" si="8"/>
        <v>29.54977675500002</v>
      </c>
      <c r="H45" s="4">
        <f t="shared" si="8"/>
        <v>33.50110175100008</v>
      </c>
      <c r="I45" s="4">
        <f t="shared" si="8"/>
        <v>27.763159855999675</v>
      </c>
      <c r="J45" s="4">
        <f t="shared" si="8"/>
        <v>19.6669803786574</v>
      </c>
      <c r="K45" s="4">
        <f t="shared" si="8"/>
        <v>6.852590000000021</v>
      </c>
      <c r="L45" s="4">
        <f>L46+L47+L48</f>
        <v>10.879059999999981</v>
      </c>
      <c r="M45" s="4">
        <f>M46+M47+M48</f>
        <v>10.233890216000002</v>
      </c>
      <c r="N45" s="4">
        <f>N46+N47+N48</f>
        <v>9.814296042</v>
      </c>
      <c r="O45" s="4">
        <f>O46+O47+O48</f>
        <v>11.144374510000002</v>
      </c>
      <c r="P45" s="4">
        <f>P46+P47+P48</f>
        <v>12.027976725999999</v>
      </c>
    </row>
    <row r="46" spans="2:16" ht="12.75">
      <c r="B46" t="s">
        <v>44</v>
      </c>
      <c r="C46" s="1">
        <v>0.00011011699984919687</v>
      </c>
      <c r="D46" s="1">
        <v>8.811964723000074</v>
      </c>
      <c r="E46" s="1">
        <v>21.864830225000105</v>
      </c>
      <c r="F46" s="1">
        <v>24.688796158000514</v>
      </c>
      <c r="G46" s="1">
        <v>27.78843675500002</v>
      </c>
      <c r="H46" s="1">
        <v>33.50110175100008</v>
      </c>
      <c r="I46" s="1">
        <v>27.763159855999675</v>
      </c>
      <c r="J46" s="1">
        <v>19.6669803786574</v>
      </c>
      <c r="K46" s="1">
        <v>6.852590000000021</v>
      </c>
      <c r="L46" s="1">
        <v>10.879059999999981</v>
      </c>
      <c r="M46" s="1">
        <v>10.233890216000002</v>
      </c>
      <c r="N46" s="1">
        <v>9.814296042</v>
      </c>
      <c r="O46" s="1">
        <v>11.144374510000002</v>
      </c>
      <c r="P46" s="1">
        <v>12.027976725999999</v>
      </c>
    </row>
    <row r="47" spans="2:15" ht="12.75">
      <c r="B47" t="s">
        <v>58</v>
      </c>
      <c r="K47" s="1"/>
      <c r="M47" s="1"/>
      <c r="N47" s="1"/>
      <c r="O47" s="1"/>
    </row>
    <row r="48" spans="2:15" ht="12.75">
      <c r="B48" t="s">
        <v>122</v>
      </c>
      <c r="C48" s="11">
        <v>8.2526</v>
      </c>
      <c r="D48" s="11"/>
      <c r="E48" s="11"/>
      <c r="F48" s="11"/>
      <c r="G48" s="11">
        <v>1.76134</v>
      </c>
      <c r="H48" s="11"/>
      <c r="I48" s="11"/>
      <c r="J48" s="11"/>
      <c r="M48" s="1">
        <v>0</v>
      </c>
      <c r="N48" s="1">
        <v>0</v>
      </c>
      <c r="O48" s="1"/>
    </row>
    <row r="49" spans="2:15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398.459</v>
      </c>
      <c r="D52" s="1">
        <v>435.158</v>
      </c>
      <c r="E52" s="1">
        <v>499.40492</v>
      </c>
      <c r="F52" s="1">
        <v>583.65829</v>
      </c>
      <c r="G52" s="1">
        <v>724.88448</v>
      </c>
      <c r="H52" s="1">
        <v>794.06036</v>
      </c>
      <c r="I52" s="1">
        <v>853.84114</v>
      </c>
      <c r="J52" s="1">
        <v>846.18586</v>
      </c>
      <c r="K52" s="1">
        <v>1222.68833</v>
      </c>
      <c r="L52" s="1">
        <v>1194.2221299999999</v>
      </c>
      <c r="M52" s="1">
        <v>1171.50037126</v>
      </c>
      <c r="N52" s="1">
        <v>1078.17179367</v>
      </c>
      <c r="O52" s="1">
        <v>1091.41339799</v>
      </c>
      <c r="P52" s="1">
        <v>1052.43682455</v>
      </c>
    </row>
    <row r="53" spans="2:16" ht="12.75">
      <c r="B53" t="s">
        <v>51</v>
      </c>
      <c r="C53" s="1">
        <v>33.492</v>
      </c>
      <c r="D53" s="1">
        <v>39.66</v>
      </c>
      <c r="E53" s="1">
        <v>43.673</v>
      </c>
      <c r="F53" s="1">
        <v>60.563</v>
      </c>
      <c r="G53" s="1">
        <v>56.856</v>
      </c>
      <c r="H53" s="1">
        <v>72.629</v>
      </c>
      <c r="I53" s="1">
        <v>81.561</v>
      </c>
      <c r="J53" s="1">
        <v>83.758</v>
      </c>
      <c r="K53" s="1">
        <v>83.758</v>
      </c>
      <c r="L53" s="1">
        <v>80.011</v>
      </c>
      <c r="M53" s="1">
        <v>66.118</v>
      </c>
      <c r="N53" s="1">
        <v>64.055</v>
      </c>
      <c r="O53" s="1">
        <v>65.327</v>
      </c>
      <c r="P53" s="1">
        <v>70.321</v>
      </c>
    </row>
    <row r="54" spans="2:16" ht="12.75">
      <c r="B54" t="s">
        <v>52</v>
      </c>
      <c r="C54" s="1">
        <v>182.411</v>
      </c>
      <c r="D54" s="1">
        <v>250.42</v>
      </c>
      <c r="E54" s="1">
        <v>387.92</v>
      </c>
      <c r="F54" s="1">
        <v>558.08</v>
      </c>
      <c r="G54" s="1">
        <v>729.519</v>
      </c>
      <c r="H54" s="1">
        <v>711.604</v>
      </c>
      <c r="I54" s="1">
        <v>465.16700000000003</v>
      </c>
      <c r="J54" s="1">
        <v>353.27599999999995</v>
      </c>
      <c r="K54" s="1">
        <v>353.27599999999995</v>
      </c>
      <c r="L54" s="1">
        <v>312.711</v>
      </c>
      <c r="M54" s="1">
        <v>241.867</v>
      </c>
      <c r="N54" s="1">
        <v>258.679</v>
      </c>
      <c r="O54" s="1">
        <v>239.803</v>
      </c>
      <c r="P54" s="1">
        <v>234.834</v>
      </c>
    </row>
    <row r="55" spans="2:15" ht="12.75">
      <c r="B55" t="s">
        <v>62</v>
      </c>
      <c r="C55" s="1">
        <v>51.5819106</v>
      </c>
      <c r="D55" s="1">
        <v>56.075</v>
      </c>
      <c r="E55" s="1">
        <v>58.20691</v>
      </c>
      <c r="F55" s="1">
        <v>62.9259</v>
      </c>
      <c r="G55" s="1">
        <v>118.13502</v>
      </c>
      <c r="H55" s="1">
        <v>121.81952</v>
      </c>
      <c r="I55" s="1">
        <v>114.72987</v>
      </c>
      <c r="J55" s="1">
        <v>107.009</v>
      </c>
      <c r="K55" s="1">
        <v>107.009</v>
      </c>
      <c r="L55" s="1">
        <v>103.12257926</v>
      </c>
      <c r="M55" s="1">
        <v>97.97548588</v>
      </c>
      <c r="N55" s="1">
        <v>103.79763748</v>
      </c>
      <c r="O55" s="1">
        <v>31.11011486</v>
      </c>
    </row>
    <row r="56" spans="2:16" ht="12.75">
      <c r="B56" t="s">
        <v>46</v>
      </c>
      <c r="C56" s="1">
        <v>46.528</v>
      </c>
      <c r="D56" s="1">
        <v>37.126</v>
      </c>
      <c r="E56" s="1">
        <v>47.916</v>
      </c>
      <c r="F56" s="1">
        <v>54.34</v>
      </c>
      <c r="G56" s="1">
        <v>49.991</v>
      </c>
      <c r="H56" s="1">
        <v>54.639</v>
      </c>
      <c r="I56" s="1">
        <v>53.567</v>
      </c>
      <c r="J56" s="1">
        <v>51.951</v>
      </c>
      <c r="K56" s="1">
        <v>51.951</v>
      </c>
      <c r="L56" s="1">
        <v>49.679</v>
      </c>
      <c r="M56" s="1">
        <v>45.128</v>
      </c>
      <c r="N56" s="1">
        <v>39.551</v>
      </c>
      <c r="O56" s="1">
        <v>37.854</v>
      </c>
      <c r="P56" s="1">
        <v>37.155</v>
      </c>
    </row>
    <row r="57" spans="2:16" ht="12.75">
      <c r="B57" s="16" t="s">
        <v>64</v>
      </c>
      <c r="C57" s="1">
        <f aca="true" t="shared" si="9" ref="C57:K57">C19</f>
        <v>37.23751981</v>
      </c>
      <c r="D57" s="1">
        <f t="shared" si="9"/>
        <v>40.307</v>
      </c>
      <c r="E57" s="1">
        <f t="shared" si="9"/>
        <v>46.214</v>
      </c>
      <c r="F57" s="1">
        <f t="shared" si="9"/>
        <v>55.189519999999995</v>
      </c>
      <c r="G57" s="1">
        <f t="shared" si="9"/>
        <v>66.02366</v>
      </c>
      <c r="H57" s="1">
        <f t="shared" si="9"/>
        <v>70.43083</v>
      </c>
      <c r="I57" s="1">
        <f t="shared" si="9"/>
        <v>38.55348</v>
      </c>
      <c r="J57" s="1">
        <f t="shared" si="9"/>
        <v>24.63116</v>
      </c>
      <c r="K57" s="1">
        <f t="shared" si="9"/>
        <v>24.63116</v>
      </c>
      <c r="L57" s="1">
        <v>22.328400000000002</v>
      </c>
      <c r="M57" s="1">
        <v>14.01600712</v>
      </c>
      <c r="N57" s="1">
        <v>9.01053096</v>
      </c>
      <c r="O57" s="1">
        <v>7.22615123</v>
      </c>
      <c r="P57" s="1">
        <v>7.50701274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75.91789175</v>
      </c>
      <c r="P58" s="1">
        <v>70.043</v>
      </c>
    </row>
    <row r="59" spans="2:16" ht="12.75">
      <c r="B59" t="s">
        <v>143</v>
      </c>
      <c r="C59" s="1">
        <v>82.47969</v>
      </c>
      <c r="D59" s="1">
        <v>85.52189000000001</v>
      </c>
      <c r="E59" s="1">
        <v>106.90618999999998</v>
      </c>
      <c r="F59" s="1">
        <v>87.65149</v>
      </c>
      <c r="G59" s="1">
        <v>103.31742999999999</v>
      </c>
      <c r="H59" s="1">
        <v>124.21189000000001</v>
      </c>
      <c r="I59" s="1">
        <v>141.77941</v>
      </c>
      <c r="J59" s="1">
        <v>139.87153</v>
      </c>
      <c r="K59" s="1">
        <v>139.87153</v>
      </c>
      <c r="L59" s="1">
        <v>134.38777</v>
      </c>
      <c r="M59" s="1">
        <v>109.03602000000001</v>
      </c>
      <c r="N59" s="1">
        <v>146.90225</v>
      </c>
      <c r="O59" s="1">
        <v>165.15607</v>
      </c>
      <c r="P59" s="1">
        <v>143.72238000000002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16"/>
      <c r="M62" s="1"/>
      <c r="N62" s="1"/>
      <c r="O62" s="1"/>
    </row>
    <row r="63" spans="2:17" ht="12.75">
      <c r="B63" s="3" t="s">
        <v>0</v>
      </c>
      <c r="C63" s="4">
        <v>233.286</v>
      </c>
      <c r="D63" s="4">
        <v>249.097</v>
      </c>
      <c r="E63" s="4">
        <v>256.28997</v>
      </c>
      <c r="F63" s="4">
        <v>289.39129</v>
      </c>
      <c r="G63" s="4">
        <v>325.72388</v>
      </c>
      <c r="H63" s="4">
        <v>349.80456</v>
      </c>
      <c r="I63" s="4">
        <v>289.89137</v>
      </c>
      <c r="J63" s="4">
        <v>205.10891</v>
      </c>
      <c r="K63" s="4">
        <v>441.43546000000003</v>
      </c>
      <c r="L63" s="4">
        <v>565.8160700000001</v>
      </c>
      <c r="M63" s="4">
        <v>548.6105969846707</v>
      </c>
      <c r="N63" s="4">
        <v>528.4624699686499</v>
      </c>
      <c r="O63" s="4">
        <v>564.1189067763518</v>
      </c>
      <c r="P63" s="4">
        <v>587.7555331026417</v>
      </c>
      <c r="Q63" s="3"/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25415.826</v>
      </c>
      <c r="D66" s="1">
        <v>27621.593</v>
      </c>
      <c r="E66" s="1">
        <v>29647.186</v>
      </c>
      <c r="F66" s="1">
        <v>32485.453</v>
      </c>
      <c r="G66" s="1">
        <v>35434.272</v>
      </c>
      <c r="H66" s="1">
        <v>38706.853</v>
      </c>
      <c r="I66" s="1">
        <v>40389.312</v>
      </c>
      <c r="J66" s="1">
        <v>39210.517</v>
      </c>
      <c r="K66" s="1">
        <v>39210.517</v>
      </c>
      <c r="L66" s="1">
        <v>39230.002</v>
      </c>
      <c r="M66" s="1">
        <v>38773.96</v>
      </c>
      <c r="N66" s="1">
        <v>37512.63</v>
      </c>
      <c r="O66" s="1">
        <v>36836.883</v>
      </c>
      <c r="P66" s="1">
        <v>36463.389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31499.378707233664</v>
      </c>
      <c r="D68" s="1">
        <f aca="true" t="shared" si="10" ref="D68:P68">D66/D67</f>
        <v>32942.14330655671</v>
      </c>
      <c r="E68" s="1">
        <f t="shared" si="10"/>
        <v>34023.750134633156</v>
      </c>
      <c r="F68" s="1">
        <f t="shared" si="10"/>
        <v>35795.681162049565</v>
      </c>
      <c r="G68" s="1">
        <f t="shared" si="10"/>
        <v>37551.123552619276</v>
      </c>
      <c r="H68" s="1">
        <f t="shared" si="10"/>
        <v>39696.83415227867</v>
      </c>
      <c r="I68" s="1">
        <f t="shared" si="10"/>
        <v>40556.21652666465</v>
      </c>
      <c r="J68" s="1">
        <f t="shared" si="10"/>
        <v>39273.373989416985</v>
      </c>
      <c r="K68" s="1">
        <f t="shared" si="10"/>
        <v>39273.373989416985</v>
      </c>
      <c r="L68" s="1">
        <f t="shared" si="10"/>
        <v>39230.002</v>
      </c>
      <c r="M68" s="1">
        <f t="shared" si="10"/>
        <v>38762.73900099954</v>
      </c>
      <c r="N68" s="1">
        <f t="shared" si="10"/>
        <v>37483.542256772125</v>
      </c>
      <c r="O68" s="1">
        <f t="shared" si="10"/>
        <v>36599.984135075276</v>
      </c>
      <c r="P68" s="1">
        <f t="shared" si="10"/>
        <v>36373.12424571735</v>
      </c>
    </row>
    <row r="69" spans="2:16" ht="12.75">
      <c r="B69" t="s">
        <v>109</v>
      </c>
      <c r="C69" s="1">
        <v>1782038</v>
      </c>
      <c r="D69" s="1">
        <v>1815781</v>
      </c>
      <c r="E69" s="1">
        <v>1848881</v>
      </c>
      <c r="F69" s="1">
        <v>1894667</v>
      </c>
      <c r="G69" s="1">
        <v>1932261</v>
      </c>
      <c r="H69" s="1">
        <v>1977304</v>
      </c>
      <c r="I69" s="1">
        <v>2043100</v>
      </c>
      <c r="J69" s="1">
        <v>2081313</v>
      </c>
      <c r="K69" s="1">
        <v>2081313</v>
      </c>
      <c r="L69" s="1">
        <v>2098373</v>
      </c>
      <c r="M69" s="1">
        <v>2115334</v>
      </c>
      <c r="N69" s="1">
        <v>2121888</v>
      </c>
      <c r="O69" s="1">
        <v>2100998</v>
      </c>
      <c r="P69" s="1">
        <v>2078611</v>
      </c>
    </row>
    <row r="70" spans="2:15" ht="12.75">
      <c r="B70" t="s">
        <v>59</v>
      </c>
      <c r="C70" s="1">
        <v>1917300.0184328766</v>
      </c>
      <c r="D70" s="1">
        <v>1952972.5712433332</v>
      </c>
      <c r="E70" s="1">
        <v>1985697.5724320365</v>
      </c>
      <c r="F70" s="1">
        <v>2030437.610909406</v>
      </c>
      <c r="G70" s="1">
        <v>2067212.1930036591</v>
      </c>
      <c r="H70" s="1">
        <v>2107325.7156402254</v>
      </c>
      <c r="I70" s="1">
        <v>2169297.457874152</v>
      </c>
      <c r="J70" s="1">
        <v>2204607.4683688623</v>
      </c>
      <c r="K70" s="1">
        <v>2204607.4683688623</v>
      </c>
      <c r="L70" s="1"/>
      <c r="M70" s="1"/>
      <c r="N70" s="1"/>
      <c r="O70" s="1"/>
    </row>
    <row r="71" spans="2:16" ht="12.75">
      <c r="B71" t="s">
        <v>60</v>
      </c>
      <c r="C71" s="1">
        <v>1940795.230839034</v>
      </c>
      <c r="D71" s="1">
        <v>1974271.431651481</v>
      </c>
      <c r="E71" s="1">
        <v>2003097.265890351</v>
      </c>
      <c r="F71" s="1">
        <v>2042832.6075558723</v>
      </c>
      <c r="G71" s="1">
        <v>2075374.2016245213</v>
      </c>
      <c r="H71" s="1">
        <v>2110261.0211757096</v>
      </c>
      <c r="I71" s="1">
        <v>2168106.816359556</v>
      </c>
      <c r="J71" s="1">
        <v>2197556.0129086585</v>
      </c>
      <c r="K71" s="1">
        <v>2197556.0129086585</v>
      </c>
      <c r="L71" s="1">
        <v>2208917.205329107</v>
      </c>
      <c r="M71" s="1">
        <v>2219148.115425705</v>
      </c>
      <c r="N71" s="1">
        <v>2217658.295103898</v>
      </c>
      <c r="O71" s="1">
        <v>2220074.5341003374</v>
      </c>
      <c r="P71" s="1">
        <v>2181578.823999472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1" ref="C74:L74">C39/C66</f>
        <v>0.13382618068321772</v>
      </c>
      <c r="D74" s="9">
        <f t="shared" si="11"/>
        <v>0.134351840336451</v>
      </c>
      <c r="E74" s="9">
        <f t="shared" si="11"/>
        <v>0.1371230276857719</v>
      </c>
      <c r="F74" s="9">
        <f t="shared" si="11"/>
        <v>0.14363139183060258</v>
      </c>
      <c r="G74" s="9">
        <f t="shared" si="11"/>
        <v>0.15225788674503776</v>
      </c>
      <c r="H74" s="9">
        <f t="shared" si="11"/>
        <v>0.1474992032410714</v>
      </c>
      <c r="I74" s="9">
        <f t="shared" si="11"/>
        <v>0.12391544933064767</v>
      </c>
      <c r="J74" s="9">
        <f t="shared" si="11"/>
        <v>0.10325060374810338</v>
      </c>
      <c r="K74" s="9">
        <f t="shared" si="11"/>
        <v>0.11213281743924401</v>
      </c>
      <c r="L74" s="14">
        <f t="shared" si="11"/>
        <v>0.13092775526904282</v>
      </c>
      <c r="M74" s="14">
        <f>M39/M66</f>
        <v>0.12553987353146936</v>
      </c>
      <c r="N74" s="14">
        <f>N39/N66</f>
        <v>0.12488679173500661</v>
      </c>
      <c r="O74" s="14">
        <f>O39/O66</f>
        <v>0.12838040190802696</v>
      </c>
      <c r="P74" s="14">
        <f>P39/P66</f>
        <v>0.13229595419998552</v>
      </c>
    </row>
    <row r="75" spans="2:16" ht="12.75">
      <c r="B75" t="s">
        <v>112</v>
      </c>
      <c r="C75" s="9">
        <f aca="true" t="shared" si="12" ref="C75:L75">C43/C66</f>
        <v>0.13086421576114557</v>
      </c>
      <c r="D75" s="9">
        <f t="shared" si="12"/>
        <v>0.13228227513748464</v>
      </c>
      <c r="E75" s="9">
        <f t="shared" si="12"/>
        <v>0.13378544722977284</v>
      </c>
      <c r="F75" s="9">
        <f t="shared" si="12"/>
        <v>0.14060719170015998</v>
      </c>
      <c r="G75" s="9">
        <f t="shared" si="12"/>
        <v>0.14649833495874304</v>
      </c>
      <c r="H75" s="9">
        <f t="shared" si="12"/>
        <v>0.14608977744755886</v>
      </c>
      <c r="I75" s="9">
        <f t="shared" si="12"/>
        <v>0.14115591780825038</v>
      </c>
      <c r="J75" s="9">
        <f t="shared" si="12"/>
        <v>0.14060537972722698</v>
      </c>
      <c r="K75" s="9">
        <f t="shared" si="12"/>
        <v>0.14773962328266985</v>
      </c>
      <c r="L75" s="14">
        <f t="shared" si="12"/>
        <v>0.12659113911643052</v>
      </c>
      <c r="M75" s="14">
        <f>M43/M66</f>
        <v>0.1209139125290562</v>
      </c>
      <c r="N75" s="14">
        <f>N43/N66</f>
        <v>0.12434606439194262</v>
      </c>
      <c r="O75" s="14">
        <f>O43/O66</f>
        <v>0.12710742204611758</v>
      </c>
      <c r="P75" s="14">
        <f>P43/P66</f>
        <v>0.12423541723029409</v>
      </c>
    </row>
    <row r="76" spans="2:16" ht="12.75">
      <c r="B76" t="s">
        <v>140</v>
      </c>
      <c r="C76" s="1">
        <f aca="true" t="shared" si="13" ref="C76:L76">C39/C67</f>
        <v>4215.441546283353</v>
      </c>
      <c r="D76" s="1">
        <f t="shared" si="13"/>
        <v>4425.837577862996</v>
      </c>
      <c r="E76" s="1">
        <f t="shared" si="13"/>
        <v>4665.439631685087</v>
      </c>
      <c r="F76" s="1">
        <f t="shared" si="13"/>
        <v>5141.38350682966</v>
      </c>
      <c r="G76" s="1">
        <f t="shared" si="13"/>
        <v>5717.454717023626</v>
      </c>
      <c r="H76" s="1">
        <f t="shared" si="13"/>
        <v>5855.251408654057</v>
      </c>
      <c r="I76" s="1">
        <f t="shared" si="13"/>
        <v>5025.5417940526895</v>
      </c>
      <c r="J76" s="1">
        <f t="shared" si="13"/>
        <v>4054.9995756323633</v>
      </c>
      <c r="K76" s="1">
        <f t="shared" si="13"/>
        <v>4403.834075778449</v>
      </c>
      <c r="L76" s="10">
        <f t="shared" si="13"/>
        <v>5136.29610106006</v>
      </c>
      <c r="M76" s="10">
        <f>M39/M67</f>
        <v>4866.269351918839</v>
      </c>
      <c r="N76" s="10">
        <f>N39/N67</f>
        <v>4681.19933531182</v>
      </c>
      <c r="O76" s="10">
        <f>O39/O67</f>
        <v>4698.7206730883745</v>
      </c>
      <c r="P76" s="10">
        <f>P39/P67</f>
        <v>4812.017179321806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1774.0066185725645</v>
      </c>
      <c r="D78" s="1">
        <f t="shared" si="14"/>
        <v>1900.1863657572355</v>
      </c>
      <c r="E78" s="1">
        <f t="shared" si="14"/>
        <v>2047.2966090723112</v>
      </c>
      <c r="F78" s="1">
        <f t="shared" si="14"/>
        <v>2297.992710324065</v>
      </c>
      <c r="G78" s="1">
        <f t="shared" si="14"/>
        <v>2609.866268846699</v>
      </c>
      <c r="H78" s="1">
        <f t="shared" si="14"/>
        <v>2709.2299662535825</v>
      </c>
      <c r="I78" s="1">
        <f t="shared" si="14"/>
        <v>2307.1339186191353</v>
      </c>
      <c r="J78" s="1">
        <f t="shared" si="14"/>
        <v>1836.3856657533095</v>
      </c>
      <c r="K78" s="1">
        <f t="shared" si="14"/>
        <v>1994.362174465667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L79">C39*1000000/C71</f>
        <v>1752.5305444092576</v>
      </c>
      <c r="D79" s="10">
        <f t="shared" si="15"/>
        <v>1879.6867508082037</v>
      </c>
      <c r="E79" s="10">
        <f t="shared" si="15"/>
        <v>2029.512982673984</v>
      </c>
      <c r="F79" s="10">
        <f t="shared" si="15"/>
        <v>2284.049516039463</v>
      </c>
      <c r="G79" s="10">
        <f t="shared" si="15"/>
        <v>2599.6022157574057</v>
      </c>
      <c r="H79" s="10">
        <f t="shared" si="15"/>
        <v>2705.4615140872183</v>
      </c>
      <c r="I79" s="10">
        <f t="shared" si="15"/>
        <v>2308.4009085121206</v>
      </c>
      <c r="J79" s="10">
        <f t="shared" si="15"/>
        <v>1842.2782080383531</v>
      </c>
      <c r="K79" s="10">
        <f t="shared" si="15"/>
        <v>2000.761627295152</v>
      </c>
      <c r="L79" s="10">
        <f t="shared" si="15"/>
        <v>2325.255147032459</v>
      </c>
      <c r="M79" s="10">
        <f>M39*1000000/M71</f>
        <v>2193.4894750278863</v>
      </c>
      <c r="N79" s="10">
        <f>N39*1000000/N71</f>
        <v>2112.513014554785</v>
      </c>
      <c r="O79" s="10">
        <f>O39*1000000/O71</f>
        <v>2130.16895241105</v>
      </c>
      <c r="P79" s="10">
        <f>P39*1000000/P71</f>
        <v>2211.2237192862594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2198.634280371459</v>
      </c>
      <c r="D81" s="1">
        <f aca="true" t="shared" si="16" ref="D81:K81">D76*1000000/D70</f>
        <v>2266.20570254366</v>
      </c>
      <c r="E81" s="1">
        <f t="shared" si="16"/>
        <v>2349.521748153705</v>
      </c>
      <c r="F81" s="1">
        <f t="shared" si="16"/>
        <v>2532.1553734058853</v>
      </c>
      <c r="G81" s="1">
        <f t="shared" si="16"/>
        <v>2765.7802795349053</v>
      </c>
      <c r="H81" s="1">
        <f t="shared" si="16"/>
        <v>2778.5222593723133</v>
      </c>
      <c r="I81" s="1">
        <f t="shared" si="16"/>
        <v>2316.6679036159353</v>
      </c>
      <c r="J81" s="1">
        <f t="shared" si="16"/>
        <v>1839.329510496743</v>
      </c>
      <c r="K81" s="1">
        <f t="shared" si="16"/>
        <v>1997.5592657484478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2172.017675693152</v>
      </c>
      <c r="D82" s="1">
        <f aca="true" t="shared" si="17" ref="D82:L82">D76*1000000/D71</f>
        <v>2241.757393085902</v>
      </c>
      <c r="E82" s="1">
        <f t="shared" si="17"/>
        <v>2329.112874911423</v>
      </c>
      <c r="F82" s="1">
        <f t="shared" si="17"/>
        <v>2516.791384577036</v>
      </c>
      <c r="G82" s="1">
        <f t="shared" si="17"/>
        <v>2754.9030495552206</v>
      </c>
      <c r="H82" s="1">
        <f t="shared" si="17"/>
        <v>2774.6574238441203</v>
      </c>
      <c r="I82" s="1">
        <f t="shared" si="17"/>
        <v>2317.9401292096027</v>
      </c>
      <c r="J82" s="1">
        <f t="shared" si="17"/>
        <v>1845.231498907377</v>
      </c>
      <c r="K82" s="1">
        <f t="shared" si="17"/>
        <v>2003.9689773138423</v>
      </c>
      <c r="L82" s="10">
        <f t="shared" si="17"/>
        <v>2325.255147032459</v>
      </c>
      <c r="M82" s="10">
        <f>M76*1000000/M71</f>
        <v>2192.854689640817</v>
      </c>
      <c r="N82" s="10">
        <f>N76*1000000/N71</f>
        <v>2110.8749466258528</v>
      </c>
      <c r="O82" s="10">
        <f>O76*1000000/O71</f>
        <v>2116.469785548206</v>
      </c>
      <c r="P82" s="10">
        <f>P76*1000000/P71</f>
        <v>2205.7498571149363</v>
      </c>
    </row>
    <row r="83" spans="2:16" ht="12.75">
      <c r="B83" t="s">
        <v>138</v>
      </c>
      <c r="C83" s="1">
        <f aca="true" t="shared" si="18" ref="C83:L83">C43/C67</f>
        <v>4122.14149148546</v>
      </c>
      <c r="D83" s="1">
        <f t="shared" si="18"/>
        <v>4357.661664496383</v>
      </c>
      <c r="E83" s="1">
        <f t="shared" si="18"/>
        <v>4551.882628195941</v>
      </c>
      <c r="F83" s="1">
        <f t="shared" si="18"/>
        <v>5033.130203190108</v>
      </c>
      <c r="G83" s="1">
        <f t="shared" si="18"/>
        <v>5501.177076288764</v>
      </c>
      <c r="H83" s="1">
        <f t="shared" si="18"/>
        <v>5799.301666679045</v>
      </c>
      <c r="I83" s="1">
        <f t="shared" si="18"/>
        <v>5724.7499666514805</v>
      </c>
      <c r="J83" s="1">
        <f t="shared" si="18"/>
        <v>5522.047662951374</v>
      </c>
      <c r="K83" s="1">
        <f t="shared" si="18"/>
        <v>5802.233478235869</v>
      </c>
      <c r="L83" s="10">
        <f t="shared" si="18"/>
        <v>4966.170640719848</v>
      </c>
      <c r="M83" s="10">
        <f>M43/M67</f>
        <v>4686.954432953495</v>
      </c>
      <c r="N83" s="10">
        <f>N43/N67</f>
        <v>4660.930959098689</v>
      </c>
      <c r="O83" s="10">
        <f>O43/O67</f>
        <v>4652.1296303382205</v>
      </c>
      <c r="P83" s="10">
        <f>P43/P67</f>
        <v>4518.8302666360205</v>
      </c>
    </row>
    <row r="84" spans="2:16" ht="12.75">
      <c r="B84" t="s">
        <v>139</v>
      </c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2149.972071066234</v>
      </c>
      <c r="D85" s="1">
        <f aca="true" t="shared" si="19" ref="D85:K85">D83*1000000/D70</f>
        <v>2231.2969104948247</v>
      </c>
      <c r="E85" s="1">
        <f t="shared" si="19"/>
        <v>2292.334286646128</v>
      </c>
      <c r="F85" s="1">
        <f t="shared" si="19"/>
        <v>2478.840116114592</v>
      </c>
      <c r="G85" s="1">
        <f t="shared" si="19"/>
        <v>2661.1574249160917</v>
      </c>
      <c r="H85" s="1">
        <f t="shared" si="19"/>
        <v>2751.9721434790936</v>
      </c>
      <c r="I85" s="1">
        <f t="shared" si="19"/>
        <v>2638.988003176645</v>
      </c>
      <c r="J85" s="1">
        <f t="shared" si="19"/>
        <v>2504.7759032754293</v>
      </c>
      <c r="K85" s="1">
        <f t="shared" si="19"/>
        <v>2631.8669248312067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2123.9445697233077</v>
      </c>
      <c r="D86" s="1">
        <f aca="true" t="shared" si="20" ref="D86:L86">D83*1000000/D71</f>
        <v>2207.2252045156697</v>
      </c>
      <c r="E86" s="1">
        <f t="shared" si="20"/>
        <v>2272.422166265944</v>
      </c>
      <c r="F86" s="1">
        <f t="shared" si="20"/>
        <v>2463.7996204749975</v>
      </c>
      <c r="G86" s="1">
        <f t="shared" si="20"/>
        <v>2650.6916545376052</v>
      </c>
      <c r="H86" s="1">
        <f t="shared" si="20"/>
        <v>2748.144238312295</v>
      </c>
      <c r="I86" s="1">
        <f t="shared" si="20"/>
        <v>2640.437234667176</v>
      </c>
      <c r="J86" s="1">
        <f t="shared" si="20"/>
        <v>2512.81315721389</v>
      </c>
      <c r="K86" s="1">
        <f t="shared" si="20"/>
        <v>2640.3119848381493</v>
      </c>
      <c r="L86" s="10">
        <f t="shared" si="20"/>
        <v>2248.2375657805323</v>
      </c>
      <c r="M86" s="10">
        <f>M83*1000000/M71</f>
        <v>2112.0511967514094</v>
      </c>
      <c r="N86" s="10">
        <f>N83*1000000/N71</f>
        <v>2101.735406842885</v>
      </c>
      <c r="O86" s="10">
        <f>O83*1000000/O71</f>
        <v>2095.483533945156</v>
      </c>
      <c r="P86" s="10">
        <f>P83*1000000/P71</f>
        <v>2071.3577785613465</v>
      </c>
    </row>
    <row r="87" spans="13:15" ht="12.75">
      <c r="M87" s="1"/>
      <c r="N87" s="1"/>
      <c r="O87" s="1"/>
    </row>
    <row r="88" spans="2:15" ht="12.75">
      <c r="B88" t="s">
        <v>123</v>
      </c>
      <c r="M88" s="1"/>
      <c r="N88" s="1"/>
      <c r="O88" s="1"/>
    </row>
    <row r="89" spans="13:15" ht="12.75">
      <c r="M89" s="1"/>
      <c r="N89" s="1"/>
      <c r="O89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4063.79</v>
      </c>
      <c r="O90" s="4">
        <f>SUM(O91:O95)</f>
        <v>4168.54</v>
      </c>
      <c r="P90" s="4">
        <f>SUM(P91:P95)</f>
        <v>4037.1899999999996</v>
      </c>
      <c r="Q90" s="4">
        <f>SUM(Q91:Q95)</f>
        <v>4245.07</v>
      </c>
      <c r="R90" s="4">
        <f>SUM(R91:R95)</f>
        <v>4287.049999999999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1144.86</v>
      </c>
      <c r="O91" s="1">
        <v>1136.51</v>
      </c>
      <c r="P91" s="1">
        <v>1066.78</v>
      </c>
      <c r="Q91" s="1">
        <v>1094.15</v>
      </c>
      <c r="R91" s="1">
        <v>1074.16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980.2</v>
      </c>
      <c r="O92" s="1">
        <v>1159.17</v>
      </c>
      <c r="P92" s="1">
        <v>1181.83</v>
      </c>
      <c r="Q92" s="1">
        <v>1305.43</v>
      </c>
      <c r="R92" s="1">
        <v>1393.24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630.02</v>
      </c>
      <c r="O93" s="1">
        <v>700.56</v>
      </c>
      <c r="P93" s="1">
        <v>695.39</v>
      </c>
      <c r="Q93" s="1">
        <v>683.19</v>
      </c>
      <c r="R93" s="1">
        <v>698.66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361.35</v>
      </c>
      <c r="O94" s="1">
        <v>133.85</v>
      </c>
      <c r="P94" s="1">
        <v>89.5</v>
      </c>
      <c r="Q94" s="1">
        <v>80.26</v>
      </c>
      <c r="R94" s="1">
        <v>80.89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947.36</v>
      </c>
      <c r="O95" s="1">
        <v>1038.45</v>
      </c>
      <c r="P95" s="1">
        <v>1003.69</v>
      </c>
      <c r="Q95" s="1">
        <v>1082.04</v>
      </c>
      <c r="R95" s="1">
        <v>1040.1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120.94999999999999</v>
      </c>
      <c r="N97" s="4">
        <f>SUM(N98:N102)</f>
        <v>85.63</v>
      </c>
      <c r="O97" s="4">
        <f>SUM(O98:O102)</f>
        <v>-18.060000000000002</v>
      </c>
      <c r="P97" s="4">
        <f>SUM(P98:P102)</f>
        <v>212.54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27.24</v>
      </c>
      <c r="N98" s="1">
        <v>96.26</v>
      </c>
      <c r="O98" s="1">
        <v>-120.17</v>
      </c>
      <c r="P98" s="1">
        <v>56.36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-25.64</v>
      </c>
      <c r="N99" s="1">
        <v>-23.12</v>
      </c>
      <c r="O99" s="1">
        <v>-63.57</v>
      </c>
      <c r="P99" s="1">
        <v>4.64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8.42</v>
      </c>
      <c r="N100" s="1">
        <v>-77.25</v>
      </c>
      <c r="O100" s="1">
        <v>-43.83</v>
      </c>
      <c r="P100" s="12">
        <v>-11.72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111.11</v>
      </c>
      <c r="N101" s="1">
        <v>89.74</v>
      </c>
      <c r="O101" s="1">
        <v>209.51</v>
      </c>
      <c r="P101" s="1">
        <v>163.26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-0.18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17.617</v>
      </c>
      <c r="O105" s="1">
        <v>18.497</v>
      </c>
      <c r="P105" s="1">
        <v>15.893483620000001</v>
      </c>
    </row>
    <row r="106" spans="2:14" ht="12.75">
      <c r="B106" t="s">
        <v>132</v>
      </c>
      <c r="N106" s="2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112"/>
  <sheetViews>
    <sheetView zoomScale="150" zoomScaleNormal="150" workbookViewId="0" topLeftCell="A5">
      <pane xSplit="16200" ySplit="4000" topLeftCell="N10" activePane="bottomRight" state="split"/>
      <selection pane="topLeft" activeCell="C11" sqref="C11"/>
      <selection pane="topRight" activeCell="K6" sqref="K6:P6"/>
      <selection pane="bottomLeft" activeCell="B91" sqref="B91"/>
      <selection pane="bottomRight" activeCell="P21" sqref="P21"/>
    </sheetView>
  </sheetViews>
  <sheetFormatPr defaultColWidth="11.00390625" defaultRowHeight="12.75"/>
  <cols>
    <col min="1" max="1" width="3.875" style="0" customWidth="1"/>
    <col min="2" max="2" width="57.125" style="0" customWidth="1"/>
    <col min="3" max="4" width="9.875" style="0" customWidth="1"/>
    <col min="5" max="5" width="9.25390625" style="0" customWidth="1"/>
    <col min="6" max="6" width="9.625" style="0" customWidth="1"/>
    <col min="7" max="8" width="9.75390625" style="0" customWidth="1"/>
    <col min="9" max="9" width="9.375" style="0" customWidth="1"/>
    <col min="10" max="10" width="9.625" style="0" customWidth="1"/>
    <col min="11" max="11" width="9.75390625" style="0" customWidth="1"/>
  </cols>
  <sheetData>
    <row r="4" ht="12.75">
      <c r="B4" s="7" t="s">
        <v>75</v>
      </c>
    </row>
    <row r="5" spans="2:10" ht="12.75">
      <c r="B5" t="s">
        <v>66</v>
      </c>
      <c r="C5" s="1"/>
      <c r="D5" s="1"/>
      <c r="E5" s="1"/>
      <c r="F5" s="1"/>
      <c r="G5" s="1"/>
      <c r="H5" s="1"/>
      <c r="I5" s="1"/>
      <c r="J5" s="1"/>
    </row>
    <row r="6" spans="3:16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8" ht="12.75">
      <c r="B9" s="3" t="s">
        <v>110</v>
      </c>
      <c r="C9" s="4">
        <f aca="true" t="shared" si="1" ref="C9:P9">C10+C17</f>
        <v>1486.057215012807</v>
      </c>
      <c r="D9" s="4">
        <f t="shared" si="1"/>
        <v>1635.1863690191328</v>
      </c>
      <c r="E9" s="4">
        <f t="shared" si="1"/>
        <v>1863.6704140644226</v>
      </c>
      <c r="F9" s="4">
        <f t="shared" si="1"/>
        <v>2037.2494418069277</v>
      </c>
      <c r="G9" s="4">
        <f t="shared" si="1"/>
        <v>2266.738930049816</v>
      </c>
      <c r="H9" s="4">
        <f t="shared" si="1"/>
        <v>2306.6238196527243</v>
      </c>
      <c r="I9" s="4">
        <f t="shared" si="1"/>
        <v>2031.9546386011398</v>
      </c>
      <c r="J9" s="4">
        <f t="shared" si="1"/>
        <v>1771.1484279640863</v>
      </c>
      <c r="K9" s="4">
        <f t="shared" si="1"/>
        <v>2149.527807964086</v>
      </c>
      <c r="L9" s="4">
        <f t="shared" si="1"/>
        <v>2219.3619834528054</v>
      </c>
      <c r="M9" s="4">
        <f t="shared" si="1"/>
        <v>2180.3162543611975</v>
      </c>
      <c r="N9" s="4">
        <f t="shared" si="1"/>
        <v>2056.9557265328644</v>
      </c>
      <c r="O9" s="4">
        <f t="shared" si="1"/>
        <v>2094.1924439544773</v>
      </c>
      <c r="P9" s="4">
        <f t="shared" si="1"/>
        <v>2178.356331286649</v>
      </c>
      <c r="Q9" s="1"/>
      <c r="R9" s="1"/>
    </row>
    <row r="10" spans="2:18" ht="12.75">
      <c r="B10" s="5" t="s">
        <v>98</v>
      </c>
      <c r="C10" s="6">
        <f>SUM(C11:C16)</f>
        <v>963.987989513569</v>
      </c>
      <c r="D10" s="6">
        <f aca="true" t="shared" si="2" ref="D10:P10">SUM(D11:D16)</f>
        <v>1084.4843690191328</v>
      </c>
      <c r="E10" s="6">
        <f t="shared" si="2"/>
        <v>1266.4374140644227</v>
      </c>
      <c r="F10" s="6">
        <f t="shared" si="2"/>
        <v>1375.3442418069278</v>
      </c>
      <c r="G10" s="6">
        <f t="shared" si="2"/>
        <v>1521.6271000498164</v>
      </c>
      <c r="H10" s="6">
        <f t="shared" si="2"/>
        <v>1498.4932196527243</v>
      </c>
      <c r="I10" s="6">
        <f t="shared" si="2"/>
        <v>1176.9738686011399</v>
      </c>
      <c r="J10" s="6">
        <f t="shared" si="2"/>
        <v>929.5726679640861</v>
      </c>
      <c r="K10" s="6">
        <f t="shared" si="2"/>
        <v>929.5726679640861</v>
      </c>
      <c r="L10" s="6">
        <f t="shared" si="2"/>
        <v>1045.9909334528056</v>
      </c>
      <c r="M10" s="6">
        <f t="shared" si="2"/>
        <v>998.0828642811978</v>
      </c>
      <c r="N10" s="6">
        <f t="shared" si="2"/>
        <v>936.9948877328645</v>
      </c>
      <c r="O10" s="6">
        <f t="shared" si="2"/>
        <v>917.6311538544774</v>
      </c>
      <c r="P10" s="6">
        <f t="shared" si="2"/>
        <v>980.1712238966488</v>
      </c>
      <c r="Q10" s="1"/>
      <c r="R10" s="1"/>
    </row>
    <row r="11" spans="2:18" ht="12.75">
      <c r="B11" t="s">
        <v>141</v>
      </c>
      <c r="C11" s="1">
        <v>71.59691839080268</v>
      </c>
      <c r="D11" s="1">
        <v>75.22020714666975</v>
      </c>
      <c r="E11" s="1">
        <v>80.3275435545977</v>
      </c>
      <c r="F11" s="1">
        <v>82.34014185251088</v>
      </c>
      <c r="G11" s="1">
        <v>112.22939211906599</v>
      </c>
      <c r="H11" s="1">
        <v>108.8109123718084</v>
      </c>
      <c r="I11" s="1">
        <v>118.4495816322553</v>
      </c>
      <c r="J11" s="1">
        <v>114.74146250677555</v>
      </c>
      <c r="K11" s="1">
        <v>114.74146250677555</v>
      </c>
      <c r="L11" s="1">
        <v>128.31226586101508</v>
      </c>
      <c r="M11" s="1">
        <v>122.70962120267842</v>
      </c>
      <c r="N11" s="1">
        <v>135.27748711064615</v>
      </c>
      <c r="O11" s="1">
        <v>135.33331663714455</v>
      </c>
      <c r="P11" s="1">
        <v>138.20338675262076</v>
      </c>
      <c r="Q11" s="1"/>
      <c r="R11" s="1"/>
    </row>
    <row r="12" spans="2:18" ht="12.75">
      <c r="B12" t="s">
        <v>23</v>
      </c>
      <c r="C12" s="1">
        <v>30.079</v>
      </c>
      <c r="D12" s="1">
        <v>30.077</v>
      </c>
      <c r="E12" s="1">
        <v>30.076</v>
      </c>
      <c r="F12" s="1">
        <v>34.141</v>
      </c>
      <c r="G12" s="1">
        <v>37.213</v>
      </c>
      <c r="H12" s="1">
        <v>44.247</v>
      </c>
      <c r="I12" s="1">
        <v>47.293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  <c r="R12" s="1"/>
    </row>
    <row r="13" spans="2:18" ht="12.75">
      <c r="B13" t="s">
        <v>68</v>
      </c>
      <c r="C13" s="1">
        <v>43.837880809418586</v>
      </c>
      <c r="D13" s="1">
        <v>49.7866098240847</v>
      </c>
      <c r="E13" s="1">
        <v>57.40641264606614</v>
      </c>
      <c r="F13" s="1">
        <v>68.16241671500384</v>
      </c>
      <c r="G13" s="1">
        <v>75.84252151421927</v>
      </c>
      <c r="H13" s="1">
        <v>81.49402667320524</v>
      </c>
      <c r="I13" s="1">
        <v>80.7846256822893</v>
      </c>
      <c r="J13" s="1">
        <v>68.60491860358474</v>
      </c>
      <c r="K13" s="1">
        <v>68.60491860358474</v>
      </c>
      <c r="L13" s="1">
        <v>62.28435223681584</v>
      </c>
      <c r="M13" s="1">
        <v>61.25035418512129</v>
      </c>
      <c r="N13" s="1">
        <v>62.04173500514423</v>
      </c>
      <c r="O13" s="1">
        <v>70.15719139566492</v>
      </c>
      <c r="P13" s="1">
        <v>81.07120509515417</v>
      </c>
      <c r="Q13" s="1"/>
      <c r="R13" s="1"/>
    </row>
    <row r="14" spans="2:18" ht="12.75">
      <c r="B14" t="s">
        <v>14</v>
      </c>
      <c r="C14" s="1">
        <v>265.83846534323436</v>
      </c>
      <c r="D14" s="1">
        <v>316.4204770882138</v>
      </c>
      <c r="E14" s="1">
        <v>409.2560495</v>
      </c>
      <c r="F14" s="1">
        <v>523.8088377500001</v>
      </c>
      <c r="G14" s="1">
        <v>611.6805517500001</v>
      </c>
      <c r="H14" s="1">
        <v>588.4194335</v>
      </c>
      <c r="I14" s="1">
        <v>356.65274575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</v>
      </c>
      <c r="O14" s="1">
        <v>220.13637400000002</v>
      </c>
      <c r="P14" s="1">
        <v>237.10330175</v>
      </c>
      <c r="Q14" s="1"/>
      <c r="R14" s="1"/>
    </row>
    <row r="15" spans="2:18" ht="15">
      <c r="B15" t="s">
        <v>45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</v>
      </c>
      <c r="J15" s="1">
        <v>85.90075490572582</v>
      </c>
      <c r="K15" s="1">
        <v>85.90075490572582</v>
      </c>
      <c r="L15" s="1">
        <v>88.61646885497474</v>
      </c>
      <c r="M15" s="1">
        <v>66.12228155339807</v>
      </c>
      <c r="N15" s="1">
        <v>44.19660636707414</v>
      </c>
      <c r="O15" s="24">
        <v>39.14035182166782</v>
      </c>
      <c r="P15" s="1">
        <v>37.94640029887385</v>
      </c>
      <c r="Q15" s="1"/>
      <c r="R15" s="1"/>
    </row>
    <row r="16" spans="2:18" ht="12.75">
      <c r="B16" t="s">
        <v>145</v>
      </c>
      <c r="C16" s="1">
        <v>444.53477</v>
      </c>
      <c r="D16" s="1">
        <v>503.13049</v>
      </c>
      <c r="E16" s="1">
        <v>577.8927199999999</v>
      </c>
      <c r="F16" s="1">
        <v>559.717524</v>
      </c>
      <c r="G16" s="1">
        <v>580.7897209999999</v>
      </c>
      <c r="H16" s="1">
        <v>566.189909</v>
      </c>
      <c r="I16" s="1">
        <v>477.14436426000003</v>
      </c>
      <c r="J16" s="1">
        <v>385.150641948</v>
      </c>
      <c r="K16" s="1">
        <v>385.150641948</v>
      </c>
      <c r="L16" s="1">
        <v>495.06522</v>
      </c>
      <c r="M16" s="1">
        <v>513.2263463400001</v>
      </c>
      <c r="N16" s="1">
        <v>475.81329</v>
      </c>
      <c r="O16" s="1">
        <v>452.86392</v>
      </c>
      <c r="P16" s="1">
        <v>485.84693000000004</v>
      </c>
      <c r="Q16" s="1"/>
      <c r="R16" s="1"/>
    </row>
    <row r="17" spans="2:18" ht="12.75">
      <c r="B17" s="5" t="s">
        <v>18</v>
      </c>
      <c r="C17" s="6">
        <f>C18+C19+C20+C21</f>
        <v>522.0692254992381</v>
      </c>
      <c r="D17" s="6">
        <f aca="true" t="shared" si="3" ref="D17:P17">D18+D19+D20+D21</f>
        <v>550.702</v>
      </c>
      <c r="E17" s="6">
        <f t="shared" si="3"/>
        <v>597.233</v>
      </c>
      <c r="F17" s="6">
        <f t="shared" si="3"/>
        <v>661.9051999999999</v>
      </c>
      <c r="G17" s="6">
        <f t="shared" si="3"/>
        <v>745.1118299999999</v>
      </c>
      <c r="H17" s="6">
        <f t="shared" si="3"/>
        <v>808.1306</v>
      </c>
      <c r="I17" s="6">
        <f t="shared" si="3"/>
        <v>854.98077</v>
      </c>
      <c r="J17" s="6">
        <f t="shared" si="3"/>
        <v>841.5757600000001</v>
      </c>
      <c r="K17" s="6">
        <f t="shared" si="3"/>
        <v>1219.95514</v>
      </c>
      <c r="L17" s="6">
        <f t="shared" si="3"/>
        <v>1173.37105</v>
      </c>
      <c r="M17" s="6">
        <f t="shared" si="3"/>
        <v>1182.2333900799997</v>
      </c>
      <c r="N17" s="6">
        <f t="shared" si="3"/>
        <v>1119.9608388</v>
      </c>
      <c r="O17" s="6">
        <f t="shared" si="3"/>
        <v>1176.5612901</v>
      </c>
      <c r="P17" s="6">
        <f t="shared" si="3"/>
        <v>1198.18510739</v>
      </c>
      <c r="Q17" s="1"/>
      <c r="R17" s="1"/>
    </row>
    <row r="18" spans="2:18" ht="15">
      <c r="B18" t="s">
        <v>121</v>
      </c>
      <c r="C18" s="1">
        <v>522.0692254992381</v>
      </c>
      <c r="D18" s="1">
        <v>550.702</v>
      </c>
      <c r="E18" s="1">
        <v>597.233</v>
      </c>
      <c r="F18" s="1">
        <v>661.9051999999999</v>
      </c>
      <c r="G18" s="1">
        <v>745.1118299999999</v>
      </c>
      <c r="H18" s="1">
        <v>808.1306</v>
      </c>
      <c r="I18" s="1">
        <v>854.98077</v>
      </c>
      <c r="J18" s="1">
        <v>841.5757600000001</v>
      </c>
      <c r="K18" s="1">
        <v>1219.95514</v>
      </c>
      <c r="L18" s="1">
        <v>1173.37105</v>
      </c>
      <c r="M18" s="1">
        <v>1182.2333900799997</v>
      </c>
      <c r="N18" s="1">
        <v>1117.1454087999998</v>
      </c>
      <c r="O18" s="24">
        <v>1174.7701001</v>
      </c>
      <c r="P18" s="24">
        <v>1196.80664739</v>
      </c>
      <c r="Q18" s="1"/>
      <c r="R18" s="1"/>
    </row>
    <row r="19" spans="2:18" ht="12.75">
      <c r="B19" t="s">
        <v>63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</row>
    <row r="20" spans="2:18" ht="12.75">
      <c r="B20" t="s">
        <v>19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2:18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1">
        <v>2.8154299999999997</v>
      </c>
      <c r="O21" s="32">
        <v>1.79119</v>
      </c>
      <c r="P21" s="32">
        <v>1.37846</v>
      </c>
      <c r="Q21" s="1"/>
      <c r="R21" s="1"/>
    </row>
    <row r="22" spans="13:18" ht="12.75">
      <c r="M22" s="1"/>
      <c r="N22" s="1"/>
      <c r="O22" s="1"/>
      <c r="P22" s="1"/>
      <c r="Q22" s="1"/>
      <c r="R22" s="1"/>
    </row>
    <row r="23" spans="2:18" ht="12.75">
      <c r="B23" s="3" t="s">
        <v>20</v>
      </c>
      <c r="C23" s="4">
        <f>C24+C25+C26</f>
        <v>44.437160871976026</v>
      </c>
      <c r="D23" s="4">
        <f aca="true" t="shared" si="4" ref="D23:K23">D24+D25+D26</f>
        <v>48.52</v>
      </c>
      <c r="E23" s="4">
        <f t="shared" si="4"/>
        <v>50.42078</v>
      </c>
      <c r="F23" s="4">
        <f t="shared" si="4"/>
        <v>53.56674</v>
      </c>
      <c r="G23" s="4">
        <f t="shared" si="4"/>
        <v>59.31662</v>
      </c>
      <c r="H23" s="4">
        <f t="shared" si="4"/>
        <v>62.96856</v>
      </c>
      <c r="I23" s="4">
        <f t="shared" si="4"/>
        <v>70.52864</v>
      </c>
      <c r="J23" s="4">
        <f t="shared" si="4"/>
        <v>72.94481</v>
      </c>
      <c r="K23" s="4">
        <f t="shared" si="4"/>
        <v>83.32635049999999</v>
      </c>
      <c r="L23" s="4">
        <f>L24+L25+L26</f>
        <v>81.74222</v>
      </c>
      <c r="M23" s="4">
        <f>M24+M25+M26</f>
        <v>80.21535473454904</v>
      </c>
      <c r="N23" s="4">
        <f>N24+N25+N26</f>
        <v>83.25145059410976</v>
      </c>
      <c r="O23" s="4">
        <f>O24+O25+O26</f>
        <v>79.74056090999946</v>
      </c>
      <c r="P23" s="4">
        <f>P24+P25+P26</f>
        <v>76.44048844716716</v>
      </c>
      <c r="Q23" s="1"/>
      <c r="R23" s="1"/>
    </row>
    <row r="24" spans="2:18" ht="12.75">
      <c r="B24" t="s">
        <v>21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</row>
    <row r="25" spans="2:18" ht="12.75">
      <c r="B25" t="s">
        <v>25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</v>
      </c>
      <c r="I25" s="1">
        <v>24.163689999999995</v>
      </c>
      <c r="J25" s="1">
        <v>23.07009</v>
      </c>
      <c r="K25" s="1">
        <v>33.45163049999999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>
        <v>25.25301761331323</v>
      </c>
      <c r="Q25" s="1"/>
      <c r="R25" s="1"/>
    </row>
    <row r="26" spans="2:18" ht="13.5">
      <c r="B26" t="s">
        <v>102</v>
      </c>
      <c r="C26" s="1">
        <v>23.569</v>
      </c>
      <c r="D26" s="1">
        <v>26.939</v>
      </c>
      <c r="E26" s="1">
        <v>28.66248</v>
      </c>
      <c r="F26" s="1">
        <v>30.3207</v>
      </c>
      <c r="G26" s="1">
        <v>34.98499</v>
      </c>
      <c r="H26" s="1">
        <v>38.773849999999996</v>
      </c>
      <c r="I26" s="1">
        <v>46.36495</v>
      </c>
      <c r="J26" s="1">
        <v>49.87472</v>
      </c>
      <c r="K26" s="1">
        <v>49.87472</v>
      </c>
      <c r="L26" s="1">
        <v>49.10504</v>
      </c>
      <c r="M26" s="1">
        <v>49.40009987064268</v>
      </c>
      <c r="N26" s="1">
        <v>55.59993840976524</v>
      </c>
      <c r="O26" s="25">
        <v>53.88711088672509</v>
      </c>
      <c r="P26" s="25">
        <v>51.18747083385392</v>
      </c>
      <c r="Q26" s="1"/>
      <c r="R26" s="1"/>
    </row>
    <row r="27" spans="13:18" ht="12.75">
      <c r="M27" s="1"/>
      <c r="N27" s="1"/>
      <c r="O27" s="1"/>
      <c r="P27" s="1"/>
      <c r="Q27" s="1"/>
      <c r="R27" s="1"/>
    </row>
    <row r="28" spans="2:18" ht="12.75">
      <c r="B28" s="3" t="s">
        <v>103</v>
      </c>
      <c r="C28" s="4">
        <f aca="true" t="shared" si="5" ref="C28:P28">SUM(C29:C37)</f>
        <v>2111.6869422480004</v>
      </c>
      <c r="D28" s="4">
        <f t="shared" si="5"/>
        <v>2260.375042712</v>
      </c>
      <c r="E28" s="4">
        <f t="shared" si="5"/>
        <v>2373.0573074</v>
      </c>
      <c r="F28" s="4">
        <f t="shared" si="5"/>
        <v>2619.543386352</v>
      </c>
      <c r="G28" s="4">
        <f t="shared" si="5"/>
        <v>3001.1089037200004</v>
      </c>
      <c r="H28" s="4">
        <f t="shared" si="5"/>
        <v>3224.1045483440002</v>
      </c>
      <c r="I28" s="4">
        <f t="shared" si="5"/>
        <v>2710.605896464</v>
      </c>
      <c r="J28" s="4">
        <f t="shared" si="5"/>
        <v>1988.646515758281</v>
      </c>
      <c r="K28" s="4">
        <f t="shared" si="5"/>
        <v>1982.3172212295601</v>
      </c>
      <c r="L28" s="4">
        <f t="shared" si="5"/>
        <v>2633.975051482721</v>
      </c>
      <c r="M28" s="4">
        <f t="shared" si="5"/>
        <v>2458.9833633595667</v>
      </c>
      <c r="N28" s="4">
        <f t="shared" si="5"/>
        <v>2411.362150767659</v>
      </c>
      <c r="O28" s="4">
        <f t="shared" si="5"/>
        <v>2217.274819236095</v>
      </c>
      <c r="P28" s="4">
        <f t="shared" si="5"/>
        <v>2295.633950256084</v>
      </c>
      <c r="Q28" s="1"/>
      <c r="R28" s="1"/>
    </row>
    <row r="29" spans="2:18" ht="12.75">
      <c r="B29" t="s">
        <v>104</v>
      </c>
      <c r="C29" s="1">
        <v>2111.6869422480004</v>
      </c>
      <c r="D29" s="1">
        <v>2254.799042712</v>
      </c>
      <c r="E29" s="1">
        <v>2319.9133074</v>
      </c>
      <c r="F29" s="1">
        <v>2619.543386352</v>
      </c>
      <c r="G29" s="1">
        <v>2948.42265372</v>
      </c>
      <c r="H29" s="1">
        <v>3166.398748344</v>
      </c>
      <c r="I29" s="1">
        <v>2624.0700464640004</v>
      </c>
      <c r="J29" s="1">
        <v>1856.5972057582812</v>
      </c>
      <c r="K29" s="1">
        <v>160.4899934356913</v>
      </c>
      <c r="L29" s="1">
        <v>140.17819577249182</v>
      </c>
      <c r="M29" s="1">
        <v>48.1377521057137</v>
      </c>
      <c r="N29" s="1">
        <v>9.75486737803277</v>
      </c>
      <c r="O29" s="1">
        <v>-180.34711617217374</v>
      </c>
      <c r="P29" s="1">
        <v>-208.70857071379095</v>
      </c>
      <c r="Q29" s="1"/>
      <c r="R29" s="1"/>
    </row>
    <row r="30" spans="2:18" ht="12.75">
      <c r="B30" t="s">
        <v>24</v>
      </c>
      <c r="C30" s="1">
        <v>0</v>
      </c>
      <c r="D30" s="1">
        <v>5.576</v>
      </c>
      <c r="E30" s="1">
        <v>53.144</v>
      </c>
      <c r="F30" s="1">
        <v>0</v>
      </c>
      <c r="G30" s="1">
        <v>0</v>
      </c>
      <c r="H30" s="1">
        <v>0</v>
      </c>
      <c r="I30" s="1">
        <v>28.77125</v>
      </c>
      <c r="J30" s="1">
        <v>27.63475</v>
      </c>
      <c r="M30" s="1"/>
      <c r="N30" s="1"/>
      <c r="O30" s="1"/>
      <c r="P30" s="1"/>
      <c r="Q30" s="1"/>
      <c r="R30" s="1"/>
    </row>
    <row r="31" spans="2:18" ht="12.75">
      <c r="B31" t="s">
        <v>82</v>
      </c>
      <c r="C31" s="1"/>
      <c r="D31" s="1"/>
      <c r="E31" s="1"/>
      <c r="F31" s="1"/>
      <c r="G31" s="1">
        <v>52.68625</v>
      </c>
      <c r="H31" s="1">
        <v>57.7058</v>
      </c>
      <c r="I31" s="1">
        <v>57.7646</v>
      </c>
      <c r="J31" s="1">
        <v>57.897800000000004</v>
      </c>
      <c r="M31" s="1"/>
      <c r="N31" s="1"/>
      <c r="O31" s="1"/>
      <c r="P31" s="1"/>
      <c r="Q31" s="1"/>
      <c r="R31" s="1"/>
    </row>
    <row r="32" spans="2:18" ht="12.75">
      <c r="B32" t="s">
        <v>126</v>
      </c>
      <c r="C32" s="1"/>
      <c r="D32" s="1"/>
      <c r="E32" s="1"/>
      <c r="F32" s="1"/>
      <c r="G32" s="1"/>
      <c r="H32" s="1"/>
      <c r="I32" s="1"/>
      <c r="J32" s="1">
        <v>46.51676</v>
      </c>
      <c r="M32" s="1"/>
      <c r="N32" s="1"/>
      <c r="O32" s="1"/>
      <c r="P32" s="1"/>
      <c r="Q32" s="1"/>
      <c r="R32" s="1"/>
    </row>
    <row r="33" spans="2:18" ht="12.75">
      <c r="B33" t="s">
        <v>127</v>
      </c>
      <c r="K33" s="1">
        <v>1752.627312624671</v>
      </c>
      <c r="L33" s="1">
        <v>2305.9036547949927</v>
      </c>
      <c r="M33" s="1">
        <v>2263.9786943372924</v>
      </c>
      <c r="N33" s="1">
        <v>2207.198784053974</v>
      </c>
      <c r="O33" s="1">
        <v>2195.333696468266</v>
      </c>
      <c r="P33" s="1">
        <v>2341.1770507853794</v>
      </c>
      <c r="Q33" s="1"/>
      <c r="R33" s="1"/>
    </row>
    <row r="34" spans="2:18" ht="12.75">
      <c r="B34" t="s">
        <v>128</v>
      </c>
      <c r="K34" s="1">
        <v>69.19991516919768</v>
      </c>
      <c r="L34" s="1">
        <v>115.35370091523635</v>
      </c>
      <c r="M34" s="1">
        <v>105.18705691656045</v>
      </c>
      <c r="N34" s="1">
        <v>194.40849933565187</v>
      </c>
      <c r="O34" s="1">
        <v>202.28823894000254</v>
      </c>
      <c r="P34" s="1">
        <v>157.71387062164052</v>
      </c>
      <c r="Q34" s="1"/>
      <c r="R34" s="1"/>
    </row>
    <row r="35" spans="2:18" ht="12.75">
      <c r="B35" t="s">
        <v>53</v>
      </c>
      <c r="K35" s="1"/>
      <c r="L35" s="1">
        <v>72.5395</v>
      </c>
      <c r="M35" s="1">
        <v>41.67986</v>
      </c>
      <c r="N35" s="1">
        <v>0</v>
      </c>
      <c r="O35" s="1">
        <v>0</v>
      </c>
      <c r="P35" s="1">
        <v>5.451599562854824</v>
      </c>
      <c r="Q35" s="1"/>
      <c r="R35" s="1"/>
    </row>
    <row r="36" spans="2:18" ht="12.75">
      <c r="B36" t="s">
        <v>54</v>
      </c>
      <c r="K36" s="1"/>
      <c r="M36" s="1"/>
      <c r="N36" s="1"/>
      <c r="O36" s="1"/>
      <c r="P36" s="1"/>
      <c r="Q36" s="1"/>
      <c r="R36" s="1"/>
    </row>
    <row r="37" spans="2:18" ht="12.75">
      <c r="B37" t="s">
        <v>55</v>
      </c>
      <c r="K37" s="1"/>
      <c r="M37" s="1"/>
      <c r="N37" s="1"/>
      <c r="O37" s="1"/>
      <c r="P37" s="1"/>
      <c r="Q37" s="1"/>
      <c r="R37" s="1"/>
    </row>
    <row r="38" spans="13:18" ht="12.75">
      <c r="M38" s="1"/>
      <c r="N38" s="1"/>
      <c r="O38" s="1"/>
      <c r="P38" s="1"/>
      <c r="Q38" s="1"/>
      <c r="R38" s="1"/>
    </row>
    <row r="39" spans="1:18" ht="12.75">
      <c r="A39" s="7"/>
      <c r="B39" s="7" t="s">
        <v>111</v>
      </c>
      <c r="C39" s="8">
        <f aca="true" t="shared" si="6" ref="C39:P39">C9+C23+C28</f>
        <v>3642.1813181327834</v>
      </c>
      <c r="D39" s="8">
        <f t="shared" si="6"/>
        <v>3944.081411731133</v>
      </c>
      <c r="E39" s="8">
        <f t="shared" si="6"/>
        <v>4287.148501464422</v>
      </c>
      <c r="F39" s="8">
        <f t="shared" si="6"/>
        <v>4710.359568158929</v>
      </c>
      <c r="G39" s="8">
        <f t="shared" si="6"/>
        <v>5327.164453769817</v>
      </c>
      <c r="H39" s="8">
        <f t="shared" si="6"/>
        <v>5593.696927996724</v>
      </c>
      <c r="I39" s="8">
        <f t="shared" si="6"/>
        <v>4813.08917506514</v>
      </c>
      <c r="J39" s="8">
        <f t="shared" si="6"/>
        <v>3832.7397537223674</v>
      </c>
      <c r="K39" s="8">
        <f t="shared" si="6"/>
        <v>4215.1713796936465</v>
      </c>
      <c r="L39" s="8">
        <f t="shared" si="6"/>
        <v>4935.0792549355265</v>
      </c>
      <c r="M39" s="8">
        <f t="shared" si="6"/>
        <v>4719.514972455314</v>
      </c>
      <c r="N39" s="8">
        <f t="shared" si="6"/>
        <v>4551.569327894633</v>
      </c>
      <c r="O39" s="8">
        <f t="shared" si="6"/>
        <v>4391.207824100572</v>
      </c>
      <c r="P39" s="8">
        <f t="shared" si="6"/>
        <v>4550.4307699899</v>
      </c>
      <c r="Q39" s="1"/>
      <c r="R39" s="1"/>
    </row>
    <row r="40" spans="13:18" ht="12.75">
      <c r="M40" s="1"/>
      <c r="N40" s="1"/>
      <c r="O40" s="1"/>
      <c r="P40" s="1"/>
      <c r="Q40" s="1"/>
      <c r="R40" s="1"/>
    </row>
    <row r="41" spans="2:18" ht="12.75">
      <c r="B41" t="s">
        <v>99</v>
      </c>
      <c r="C41" s="1">
        <v>94.62283603916714</v>
      </c>
      <c r="D41" s="1">
        <v>164.5985141138869</v>
      </c>
      <c r="E41" s="1">
        <v>148.9966709234953</v>
      </c>
      <c r="F41" s="1">
        <v>206.94108123950429</v>
      </c>
      <c r="G41" s="1">
        <v>425.4855335117281</v>
      </c>
      <c r="H41" s="1">
        <v>443.5714864902518</v>
      </c>
      <c r="I41" s="1">
        <v>-321.3078692239189</v>
      </c>
      <c r="J41" s="1">
        <v>-1163.9989998871088</v>
      </c>
      <c r="K41" s="1">
        <v>-1055.619226192505</v>
      </c>
      <c r="L41" s="1">
        <v>-44.002743972863406</v>
      </c>
      <c r="M41" s="1">
        <v>75.90480390302038</v>
      </c>
      <c r="N41" s="1">
        <v>136.5296692887998</v>
      </c>
      <c r="O41" s="1">
        <v>8.475188780341533</v>
      </c>
      <c r="P41" s="1">
        <v>187.10947850554606</v>
      </c>
      <c r="Q41" s="1"/>
      <c r="R41" s="1"/>
    </row>
    <row r="42" spans="2:18" ht="12.75">
      <c r="B42" t="s">
        <v>100</v>
      </c>
      <c r="C42" s="1">
        <v>72.95592055743201</v>
      </c>
      <c r="D42" s="1">
        <v>32.3570171135509</v>
      </c>
      <c r="E42" s="1">
        <v>94.62283603916714</v>
      </c>
      <c r="F42" s="1">
        <v>164.5985141138869</v>
      </c>
      <c r="G42" s="1">
        <v>148.9966709234953</v>
      </c>
      <c r="H42" s="1">
        <v>206.94108123950429</v>
      </c>
      <c r="I42" s="1">
        <v>425.4855335117281</v>
      </c>
      <c r="J42" s="1">
        <v>443.5714864902518</v>
      </c>
      <c r="K42" s="1">
        <v>445.2368097792476</v>
      </c>
      <c r="L42" s="1">
        <v>0</v>
      </c>
      <c r="M42" s="1">
        <v>-65.1244663712969</v>
      </c>
      <c r="N42" s="1">
        <v>-173.75645601823533</v>
      </c>
      <c r="O42" s="1">
        <v>-53.160633258329305</v>
      </c>
      <c r="P42" s="1">
        <v>7.42984401088898</v>
      </c>
      <c r="Q42" s="1"/>
      <c r="R42" s="1"/>
    </row>
    <row r="43" spans="2:18" ht="12.75">
      <c r="B43" t="s">
        <v>97</v>
      </c>
      <c r="C43" s="1">
        <v>30.11523</v>
      </c>
      <c r="D43" s="1">
        <v>31.91451</v>
      </c>
      <c r="E43" s="1">
        <v>38.60428</v>
      </c>
      <c r="F43" s="1">
        <v>53.36116</v>
      </c>
      <c r="G43" s="1">
        <v>53.19712</v>
      </c>
      <c r="H43" s="1">
        <v>23.52714</v>
      </c>
      <c r="I43" s="1">
        <v>-55.88097926</v>
      </c>
      <c r="J43" s="1">
        <v>-43.400981948</v>
      </c>
      <c r="K43" s="1">
        <v>-43.400981948</v>
      </c>
      <c r="L43" s="1">
        <v>35.0463587367138</v>
      </c>
      <c r="M43" s="1">
        <v>4.54103594999999</v>
      </c>
      <c r="N43" s="22">
        <v>-69.3981611567138</v>
      </c>
      <c r="O43" s="1">
        <v>-43.641188449999994</v>
      </c>
      <c r="P43" s="1">
        <v>-30.88850258000001</v>
      </c>
      <c r="Q43" s="1"/>
      <c r="R43" s="1"/>
    </row>
    <row r="44" spans="2:18" ht="12.75">
      <c r="B44" s="3" t="s">
        <v>16</v>
      </c>
      <c r="C44" s="4">
        <f>C39-C41+C42+C43</f>
        <v>3650.6296326510483</v>
      </c>
      <c r="D44" s="4">
        <f aca="true" t="shared" si="7" ref="D44:O44">D39-D41+D42+D43</f>
        <v>3843.754424730797</v>
      </c>
      <c r="E44" s="4">
        <f t="shared" si="7"/>
        <v>4271.378946580094</v>
      </c>
      <c r="F44" s="4">
        <f t="shared" si="7"/>
        <v>4721.378161033312</v>
      </c>
      <c r="G44" s="4">
        <f t="shared" si="7"/>
        <v>5103.872711181583</v>
      </c>
      <c r="H44" s="4">
        <f t="shared" si="7"/>
        <v>5380.593662745977</v>
      </c>
      <c r="I44" s="4">
        <f t="shared" si="7"/>
        <v>5504.001598540787</v>
      </c>
      <c r="J44" s="4">
        <f t="shared" si="7"/>
        <v>5396.909258151728</v>
      </c>
      <c r="K44" s="4">
        <f t="shared" si="7"/>
        <v>5672.6264337174</v>
      </c>
      <c r="L44" s="4">
        <f t="shared" si="7"/>
        <v>5014.128357645104</v>
      </c>
      <c r="M44" s="4">
        <f t="shared" si="7"/>
        <v>4583.026738130997</v>
      </c>
      <c r="N44" s="4">
        <f t="shared" si="7"/>
        <v>4171.885041430884</v>
      </c>
      <c r="O44" s="4">
        <f t="shared" si="7"/>
        <v>4285.930813611901</v>
      </c>
      <c r="P44" s="4">
        <f>P39-P41+P42+P43</f>
        <v>4339.862632915243</v>
      </c>
      <c r="Q44" s="1"/>
      <c r="R44" s="1"/>
    </row>
    <row r="45" spans="13:18" ht="12.75">
      <c r="M45" s="1"/>
      <c r="N45" s="1"/>
      <c r="O45" s="1"/>
      <c r="P45" s="1"/>
      <c r="Q45" s="1"/>
      <c r="R45" s="1"/>
    </row>
    <row r="46" spans="1:18" ht="12.75">
      <c r="A46" s="3"/>
      <c r="B46" s="3" t="s">
        <v>120</v>
      </c>
      <c r="C46" s="4">
        <f>C47+C48+C49</f>
        <v>167.08708775199958</v>
      </c>
      <c r="D46" s="4">
        <f aca="true" t="shared" si="8" ref="D46:K46">D47+D48+D49</f>
        <v>178.9551972880001</v>
      </c>
      <c r="E46" s="4">
        <f t="shared" si="8"/>
        <v>184.12538259999985</v>
      </c>
      <c r="F46" s="4">
        <f t="shared" si="8"/>
        <v>208.88787364799978</v>
      </c>
      <c r="G46" s="4">
        <f t="shared" si="8"/>
        <v>235.44308627999996</v>
      </c>
      <c r="H46" s="4">
        <f t="shared" si="8"/>
        <v>252.93865165599982</v>
      </c>
      <c r="I46" s="4">
        <f t="shared" si="8"/>
        <v>209.61628353599963</v>
      </c>
      <c r="J46" s="4">
        <f t="shared" si="8"/>
        <v>148.34115424171887</v>
      </c>
      <c r="K46" s="4">
        <f t="shared" si="8"/>
        <v>143.26227</v>
      </c>
      <c r="L46" s="4">
        <f>L47+L48+L49</f>
        <v>243.54115282</v>
      </c>
      <c r="M46" s="4">
        <f>M47+M48+M49</f>
        <v>239.53022101126933</v>
      </c>
      <c r="N46" s="4">
        <f>N47+N48+N49</f>
        <v>229.708642701476</v>
      </c>
      <c r="O46" s="4">
        <f>O47+O48+O49</f>
        <v>260.8398128091667</v>
      </c>
      <c r="P46" s="4">
        <f>P47+P48+P49</f>
        <v>281.5209767822899</v>
      </c>
      <c r="Q46" s="1"/>
      <c r="R46" s="1"/>
    </row>
    <row r="47" spans="2:18" ht="12.75">
      <c r="B47" t="s">
        <v>44</v>
      </c>
      <c r="C47" s="1">
        <v>166.9780577519996</v>
      </c>
      <c r="D47" s="1">
        <v>178.6359572880001</v>
      </c>
      <c r="E47" s="1">
        <v>183.79428259999986</v>
      </c>
      <c r="F47" s="1">
        <v>207.53236364799977</v>
      </c>
      <c r="G47" s="1">
        <v>235.27666627999997</v>
      </c>
      <c r="H47" s="1">
        <v>252.93865165599982</v>
      </c>
      <c r="I47" s="1">
        <v>209.61628353599963</v>
      </c>
      <c r="J47" s="1">
        <v>148.34115424171887</v>
      </c>
      <c r="K47" s="1">
        <v>143.26227</v>
      </c>
      <c r="L47" s="1">
        <v>227.44077000000001</v>
      </c>
      <c r="M47" s="1">
        <v>239.50616539126932</v>
      </c>
      <c r="N47" s="1">
        <v>229.708642701476</v>
      </c>
      <c r="O47" s="1">
        <v>260.8398128091667</v>
      </c>
      <c r="P47" s="1">
        <v>281.5209767822899</v>
      </c>
      <c r="Q47" s="1"/>
      <c r="R47" s="1"/>
    </row>
    <row r="48" spans="2:18" ht="12.75">
      <c r="B48" t="s">
        <v>58</v>
      </c>
      <c r="K48" s="1"/>
      <c r="M48" s="1"/>
      <c r="N48" s="1"/>
      <c r="O48" s="1"/>
      <c r="P48" s="1"/>
      <c r="Q48" s="1"/>
      <c r="R48" s="1"/>
    </row>
    <row r="49" spans="2:18" ht="12.75">
      <c r="B49" t="s">
        <v>122</v>
      </c>
      <c r="C49" s="11">
        <v>0.10903</v>
      </c>
      <c r="D49" s="11">
        <v>0.31924</v>
      </c>
      <c r="E49" s="11">
        <v>0.3311</v>
      </c>
      <c r="F49" s="11">
        <v>1.35551</v>
      </c>
      <c r="G49" s="11">
        <v>0.16642</v>
      </c>
      <c r="H49" s="11"/>
      <c r="I49" s="11"/>
      <c r="J49" s="11"/>
      <c r="L49" s="17">
        <v>16.10038282</v>
      </c>
      <c r="M49" s="23">
        <v>0.02405562</v>
      </c>
      <c r="N49" s="1">
        <v>0</v>
      </c>
      <c r="O49" s="1"/>
      <c r="P49" s="1"/>
      <c r="Q49" s="1"/>
      <c r="R49" s="1"/>
    </row>
    <row r="50" spans="2:18" ht="12.75">
      <c r="B50" t="s">
        <v>125</v>
      </c>
      <c r="C50" s="11">
        <v>5.22437</v>
      </c>
      <c r="D50" s="11">
        <v>5.35684</v>
      </c>
      <c r="E50" s="11">
        <v>5.54968</v>
      </c>
      <c r="F50" s="11">
        <v>5.56233</v>
      </c>
      <c r="G50" s="11">
        <v>5.31988</v>
      </c>
      <c r="H50" s="11">
        <v>5.48851</v>
      </c>
      <c r="I50" s="11">
        <v>5.87938</v>
      </c>
      <c r="J50" s="11">
        <v>5.9224499999999995</v>
      </c>
      <c r="M50" s="1"/>
      <c r="N50" s="1"/>
      <c r="O50" s="1"/>
      <c r="P50" s="1"/>
      <c r="Q50" s="1"/>
      <c r="R50" s="1"/>
    </row>
    <row r="51" spans="13:18" ht="12.75">
      <c r="M51" s="1"/>
      <c r="N51" s="1"/>
      <c r="O51" s="1"/>
      <c r="P51" s="1"/>
      <c r="Q51" s="1"/>
      <c r="R51" s="1"/>
    </row>
    <row r="52" spans="2:18" ht="12.75">
      <c r="B52" s="3" t="s">
        <v>49</v>
      </c>
      <c r="M52" s="1"/>
      <c r="N52" s="1"/>
      <c r="O52" s="1"/>
      <c r="P52" s="1"/>
      <c r="Q52" s="1"/>
      <c r="R52" s="1"/>
    </row>
    <row r="53" spans="2:18" ht="12.75">
      <c r="B53" t="s">
        <v>50</v>
      </c>
      <c r="C53" s="1">
        <v>522.069</v>
      </c>
      <c r="D53" s="1">
        <v>549.362</v>
      </c>
      <c r="E53" s="1">
        <v>586.58943</v>
      </c>
      <c r="F53" s="1">
        <v>649.51976</v>
      </c>
      <c r="G53" s="1">
        <v>739.88867</v>
      </c>
      <c r="H53" s="1">
        <v>773.42655</v>
      </c>
      <c r="I53" s="1">
        <v>814.39721</v>
      </c>
      <c r="J53" s="1">
        <v>801.51341</v>
      </c>
      <c r="K53" s="1">
        <v>1179.89279</v>
      </c>
      <c r="L53" s="1">
        <v>1131.78749</v>
      </c>
      <c r="M53" s="1">
        <v>1136.79400008</v>
      </c>
      <c r="N53" s="1">
        <v>1082.39978618</v>
      </c>
      <c r="O53" s="1">
        <v>1140.2879646</v>
      </c>
      <c r="P53" s="1">
        <v>1160.31752252</v>
      </c>
      <c r="Q53" s="1"/>
      <c r="R53" s="1"/>
    </row>
    <row r="54" spans="2:18" ht="12.75">
      <c r="B54" t="s">
        <v>51</v>
      </c>
      <c r="C54" s="1">
        <v>20.267</v>
      </c>
      <c r="D54" s="1">
        <v>27.223</v>
      </c>
      <c r="E54" s="1">
        <v>32.859</v>
      </c>
      <c r="F54" s="1">
        <v>41.504</v>
      </c>
      <c r="G54" s="1">
        <v>50.729</v>
      </c>
      <c r="H54" s="1">
        <v>54.413</v>
      </c>
      <c r="I54" s="1">
        <v>52.339</v>
      </c>
      <c r="J54" s="1">
        <v>44.265</v>
      </c>
      <c r="K54" s="1">
        <v>44.265</v>
      </c>
      <c r="L54" s="1">
        <v>47.427</v>
      </c>
      <c r="M54" s="1">
        <v>37.338</v>
      </c>
      <c r="N54" s="1">
        <v>34.762</v>
      </c>
      <c r="O54" s="1">
        <v>54.651</v>
      </c>
      <c r="P54" s="1">
        <v>66.445</v>
      </c>
      <c r="Q54" s="1"/>
      <c r="R54" s="1"/>
    </row>
    <row r="55" spans="2:18" ht="12.75">
      <c r="B55" t="s">
        <v>52</v>
      </c>
      <c r="C55" s="1">
        <v>227.872</v>
      </c>
      <c r="D55" s="1">
        <v>271.23</v>
      </c>
      <c r="E55" s="1">
        <v>350.807</v>
      </c>
      <c r="F55" s="1">
        <v>490.747</v>
      </c>
      <c r="G55" s="1">
        <v>573.57</v>
      </c>
      <c r="H55" s="1">
        <v>552.256</v>
      </c>
      <c r="I55" s="1">
        <v>333.498</v>
      </c>
      <c r="J55" s="1">
        <v>259.573</v>
      </c>
      <c r="K55" s="1">
        <v>259.573</v>
      </c>
      <c r="L55" s="1">
        <v>254.637</v>
      </c>
      <c r="M55" s="1">
        <v>222.988</v>
      </c>
      <c r="N55" s="1">
        <v>207.103</v>
      </c>
      <c r="O55" s="1">
        <v>207.251</v>
      </c>
      <c r="P55" s="1">
        <v>223.081</v>
      </c>
      <c r="Q55" s="1"/>
      <c r="R55" s="1"/>
    </row>
    <row r="56" spans="2:18" ht="12.75">
      <c r="B56" t="s">
        <v>62</v>
      </c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</row>
    <row r="57" spans="2:18" ht="12.75">
      <c r="B57" t="s">
        <v>46</v>
      </c>
      <c r="C57" s="1">
        <v>105.828</v>
      </c>
      <c r="D57" s="1">
        <v>104.477</v>
      </c>
      <c r="E57" s="1">
        <v>103.816</v>
      </c>
      <c r="F57" s="1">
        <v>107.21</v>
      </c>
      <c r="G57" s="1">
        <v>107.914</v>
      </c>
      <c r="H57" s="1">
        <v>111.541</v>
      </c>
      <c r="I57" s="1">
        <v>105.143</v>
      </c>
      <c r="J57" s="1">
        <v>93.12</v>
      </c>
      <c r="K57" s="1">
        <v>93.12</v>
      </c>
      <c r="L57" s="1">
        <v>86.466</v>
      </c>
      <c r="M57" s="1">
        <v>73.668</v>
      </c>
      <c r="N57" s="1">
        <v>62.027</v>
      </c>
      <c r="O57" s="1">
        <v>60.446</v>
      </c>
      <c r="P57" s="1">
        <v>57.872</v>
      </c>
      <c r="Q57" s="1"/>
      <c r="R57" s="1"/>
    </row>
    <row r="58" spans="2:18" ht="12.75">
      <c r="B58" s="16" t="s">
        <v>64</v>
      </c>
      <c r="M58" s="1"/>
      <c r="N58" s="1"/>
      <c r="O58" s="1"/>
      <c r="P58" s="1"/>
      <c r="Q58" s="1"/>
      <c r="R58" s="1"/>
    </row>
    <row r="59" spans="2:18" ht="12.75">
      <c r="B59" t="s">
        <v>135</v>
      </c>
      <c r="M59" s="1"/>
      <c r="N59" s="1"/>
      <c r="O59" s="1">
        <v>0</v>
      </c>
      <c r="P59" s="1">
        <v>0</v>
      </c>
      <c r="Q59" s="1"/>
      <c r="R59" s="1"/>
    </row>
    <row r="60" spans="2:18" ht="12.75">
      <c r="B60" t="s">
        <v>143</v>
      </c>
      <c r="C60" s="1">
        <v>130.85405</v>
      </c>
      <c r="D60" s="1">
        <v>97.47715</v>
      </c>
      <c r="E60" s="1">
        <v>104.38886</v>
      </c>
      <c r="F60" s="1">
        <v>111.12588</v>
      </c>
      <c r="G60" s="1">
        <v>286.5557</v>
      </c>
      <c r="H60" s="1">
        <v>147.85523999999998</v>
      </c>
      <c r="I60" s="1">
        <v>140.66179</v>
      </c>
      <c r="J60" s="1">
        <v>116.83572</v>
      </c>
      <c r="K60" s="1">
        <v>116.83572</v>
      </c>
      <c r="L60" s="1">
        <v>123.47525</v>
      </c>
      <c r="M60" s="1">
        <v>131.54484</v>
      </c>
      <c r="N60" s="1">
        <v>176.92291</v>
      </c>
      <c r="O60" s="1">
        <v>120.26456</v>
      </c>
      <c r="P60" s="1">
        <v>117.24544999999999</v>
      </c>
      <c r="Q60" s="1"/>
      <c r="R60" s="1"/>
    </row>
    <row r="61" spans="2:18" ht="12.75">
      <c r="B61" t="s">
        <v>146</v>
      </c>
      <c r="C61" s="1">
        <f>C16</f>
        <v>444.53477</v>
      </c>
      <c r="D61" s="1">
        <f aca="true" t="shared" si="9" ref="D61:L61">D16</f>
        <v>503.13049</v>
      </c>
      <c r="E61" s="1">
        <f t="shared" si="9"/>
        <v>577.8927199999999</v>
      </c>
      <c r="F61" s="1">
        <f t="shared" si="9"/>
        <v>559.717524</v>
      </c>
      <c r="G61" s="1">
        <f t="shared" si="9"/>
        <v>580.7897209999999</v>
      </c>
      <c r="H61" s="1">
        <f t="shared" si="9"/>
        <v>566.189909</v>
      </c>
      <c r="I61" s="1">
        <f t="shared" si="9"/>
        <v>477.14436426000003</v>
      </c>
      <c r="J61" s="1">
        <f t="shared" si="9"/>
        <v>385.150641948</v>
      </c>
      <c r="K61" s="1">
        <f t="shared" si="9"/>
        <v>385.150641948</v>
      </c>
      <c r="L61" s="1">
        <f t="shared" si="9"/>
        <v>495.06522</v>
      </c>
      <c r="M61" s="1">
        <v>493.63292652</v>
      </c>
      <c r="N61" s="1">
        <v>585.21179037</v>
      </c>
      <c r="O61" s="1">
        <v>697.63086215</v>
      </c>
      <c r="P61" s="1">
        <v>764.1651900200002</v>
      </c>
      <c r="Q61" s="1"/>
      <c r="R61" s="1"/>
    </row>
    <row r="62" spans="2:18" ht="12.75">
      <c r="B62" t="s">
        <v>147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34.10241</v>
      </c>
      <c r="N62" s="1">
        <v>92.47272163</v>
      </c>
      <c r="O62" s="1">
        <v>108.62972055</v>
      </c>
      <c r="P62" s="1">
        <v>117.69188097</v>
      </c>
      <c r="Q62" s="1"/>
      <c r="R62" s="1"/>
    </row>
    <row r="63" spans="2:18" ht="12.75">
      <c r="B63" s="16"/>
      <c r="M63" s="1"/>
      <c r="N63" s="1"/>
      <c r="O63" s="1"/>
      <c r="P63" s="1"/>
      <c r="Q63" s="1"/>
      <c r="R63" s="1"/>
    </row>
    <row r="64" spans="2:18" ht="12.75">
      <c r="B64" s="3" t="s">
        <v>0</v>
      </c>
      <c r="C64" s="4">
        <v>350.29</v>
      </c>
      <c r="D64" s="4">
        <v>374.03</v>
      </c>
      <c r="E64" s="4">
        <v>384.831</v>
      </c>
      <c r="F64" s="4">
        <v>434.53412</v>
      </c>
      <c r="G64" s="4">
        <v>489.08915</v>
      </c>
      <c r="H64" s="4">
        <v>525.24738</v>
      </c>
      <c r="I64" s="4">
        <v>435.28501</v>
      </c>
      <c r="J64" s="4">
        <v>307.98032</v>
      </c>
      <c r="K64" s="4">
        <v>409.04458</v>
      </c>
      <c r="L64" s="4">
        <v>511.59509</v>
      </c>
      <c r="M64" s="4">
        <v>495.19150133975</v>
      </c>
      <c r="N64" s="4">
        <v>473.14623964943013</v>
      </c>
      <c r="O64" s="4">
        <v>518.889084276474</v>
      </c>
      <c r="P64" s="4">
        <v>546.3631462977693</v>
      </c>
      <c r="Q64" s="4"/>
      <c r="R64" s="4"/>
    </row>
    <row r="65" spans="13:18" ht="12.75">
      <c r="M65" s="1"/>
      <c r="N65" s="1"/>
      <c r="O65" s="1"/>
      <c r="P65" s="1"/>
      <c r="Q65" s="1"/>
      <c r="R65" s="1"/>
    </row>
    <row r="66" spans="2:18" ht="12.75">
      <c r="B66" s="7" t="s">
        <v>1</v>
      </c>
      <c r="M66" s="1"/>
      <c r="N66" s="1"/>
      <c r="O66" s="1"/>
      <c r="P66" s="1"/>
      <c r="Q66" s="1"/>
      <c r="R66" s="1"/>
    </row>
    <row r="67" spans="2:18" ht="12.75">
      <c r="B67" t="s">
        <v>119</v>
      </c>
      <c r="C67" s="1">
        <v>30245.93</v>
      </c>
      <c r="D67" s="1">
        <v>32434.415</v>
      </c>
      <c r="E67" s="1">
        <v>34305.219</v>
      </c>
      <c r="F67" s="1">
        <v>36767.517</v>
      </c>
      <c r="G67" s="1">
        <v>39248.086</v>
      </c>
      <c r="H67" s="1">
        <v>41656.214</v>
      </c>
      <c r="I67" s="1">
        <v>42582.341</v>
      </c>
      <c r="J67" s="1">
        <v>40694.618</v>
      </c>
      <c r="K67" s="1">
        <v>40694.618</v>
      </c>
      <c r="L67" s="1">
        <v>41248.693</v>
      </c>
      <c r="M67" s="1">
        <v>41047.616</v>
      </c>
      <c r="N67" s="1">
        <v>40004.27</v>
      </c>
      <c r="O67" s="1">
        <v>39986.124</v>
      </c>
      <c r="P67" s="1">
        <v>40753.275</v>
      </c>
      <c r="Q67" s="1"/>
      <c r="R67" s="1"/>
    </row>
    <row r="68" spans="2:18" ht="12.75">
      <c r="B68" t="s">
        <v>101</v>
      </c>
      <c r="C68" s="27">
        <v>0.806867533363869</v>
      </c>
      <c r="D68" s="27">
        <v>0.8384880347024134</v>
      </c>
      <c r="E68" s="27">
        <v>0.8713673796299661</v>
      </c>
      <c r="F68" s="27">
        <v>0.9075243701310243</v>
      </c>
      <c r="G68" s="27">
        <v>0.9436274776265218</v>
      </c>
      <c r="H68" s="27">
        <v>0.9750614583399506</v>
      </c>
      <c r="I68" s="27">
        <v>0.9958846129900969</v>
      </c>
      <c r="J68" s="27">
        <v>0.9983995011624435</v>
      </c>
      <c r="K68" s="27">
        <v>0.9983995011624435</v>
      </c>
      <c r="L68" s="27">
        <v>1</v>
      </c>
      <c r="M68" s="27">
        <v>1.0002894790019912</v>
      </c>
      <c r="N68" s="27">
        <v>1.0007760137243331</v>
      </c>
      <c r="O68" s="27">
        <v>1.0064726493883285</v>
      </c>
      <c r="P68" s="29">
        <v>1.0024816332430746</v>
      </c>
      <c r="Q68" s="1"/>
      <c r="R68" s="1"/>
    </row>
    <row r="69" spans="2:18" ht="12.75">
      <c r="B69" t="s">
        <v>136</v>
      </c>
      <c r="C69" s="1">
        <f>C67/C68</f>
        <v>37485.620314778665</v>
      </c>
      <c r="D69" s="1">
        <f aca="true" t="shared" si="10" ref="D69:P69">D67/D68</f>
        <v>38682.02485621784</v>
      </c>
      <c r="E69" s="1">
        <f t="shared" si="10"/>
        <v>39369.40927782724</v>
      </c>
      <c r="F69" s="1">
        <f t="shared" si="10"/>
        <v>40514.08227714223</v>
      </c>
      <c r="G69" s="1">
        <f t="shared" si="10"/>
        <v>41592.77567745224</v>
      </c>
      <c r="H69" s="1">
        <f t="shared" si="10"/>
        <v>42721.62912778853</v>
      </c>
      <c r="I69" s="1">
        <f t="shared" si="10"/>
        <v>42758.30798524793</v>
      </c>
      <c r="J69" s="1">
        <f t="shared" si="10"/>
        <v>40759.854099104596</v>
      </c>
      <c r="K69" s="1">
        <f t="shared" si="10"/>
        <v>40759.854099104596</v>
      </c>
      <c r="L69" s="1">
        <f t="shared" si="10"/>
        <v>41248.693</v>
      </c>
      <c r="M69" s="1">
        <f t="shared" si="10"/>
        <v>41035.7370158027</v>
      </c>
      <c r="N69" s="1">
        <f t="shared" si="10"/>
        <v>39973.25020923143</v>
      </c>
      <c r="O69" s="1">
        <f t="shared" si="10"/>
        <v>39728.972291796585</v>
      </c>
      <c r="P69" s="1">
        <f t="shared" si="10"/>
        <v>40652.39067588826</v>
      </c>
      <c r="Q69" s="1"/>
      <c r="R69" s="1"/>
    </row>
    <row r="70" spans="2:18" ht="12.75">
      <c r="B70" t="s">
        <v>109</v>
      </c>
      <c r="C70" s="1">
        <v>1843755</v>
      </c>
      <c r="D70" s="1">
        <v>1894868</v>
      </c>
      <c r="E70" s="1">
        <v>1915540</v>
      </c>
      <c r="F70" s="1">
        <v>1968280</v>
      </c>
      <c r="G70" s="1">
        <v>1995833</v>
      </c>
      <c r="H70" s="1">
        <v>2025951</v>
      </c>
      <c r="I70" s="1">
        <v>2075968</v>
      </c>
      <c r="J70" s="1">
        <v>2103992</v>
      </c>
      <c r="K70" s="1">
        <v>2103992</v>
      </c>
      <c r="L70" s="1">
        <v>2118519</v>
      </c>
      <c r="M70" s="1">
        <v>2126769</v>
      </c>
      <c r="N70" s="1">
        <v>2118344</v>
      </c>
      <c r="O70" s="1">
        <v>2118679</v>
      </c>
      <c r="P70" s="1">
        <v>2104815</v>
      </c>
      <c r="Q70" s="1"/>
      <c r="R70" s="1"/>
    </row>
    <row r="71" spans="2:18" ht="12.75">
      <c r="B71" t="s">
        <v>59</v>
      </c>
      <c r="C71" s="1">
        <v>1919377.3313597192</v>
      </c>
      <c r="D71" s="1">
        <v>1973151.1126448147</v>
      </c>
      <c r="E71" s="1">
        <v>1996115.1792686046</v>
      </c>
      <c r="F71" s="1">
        <v>2053310.2174049092</v>
      </c>
      <c r="G71" s="1">
        <v>2084042.1823510814</v>
      </c>
      <c r="H71" s="1">
        <v>2116943.826708545</v>
      </c>
      <c r="I71" s="1">
        <v>2173694.1415787134</v>
      </c>
      <c r="J71" s="1">
        <v>2206482.664785889</v>
      </c>
      <c r="K71" s="1">
        <v>2206482.664785889</v>
      </c>
      <c r="L71" s="1"/>
      <c r="M71" s="1"/>
      <c r="N71" s="1"/>
      <c r="O71" s="1"/>
      <c r="P71" s="1"/>
      <c r="Q71" s="1"/>
      <c r="R71" s="1"/>
    </row>
    <row r="72" spans="2:18" ht="12.75">
      <c r="B72" t="s">
        <v>60</v>
      </c>
      <c r="C72" s="1">
        <v>1913572.395398602</v>
      </c>
      <c r="D72" s="1">
        <v>1967442.225498782</v>
      </c>
      <c r="E72" s="1">
        <v>1985496.404127703</v>
      </c>
      <c r="F72" s="1">
        <v>2036307.199916819</v>
      </c>
      <c r="G72" s="1">
        <v>2062267.9427446919</v>
      </c>
      <c r="H72" s="1">
        <v>2093064.3434689837</v>
      </c>
      <c r="I72" s="1">
        <v>2148675.735624999</v>
      </c>
      <c r="J72" s="1">
        <v>2177855.5714531383</v>
      </c>
      <c r="K72" s="1">
        <v>2177855.5714531383</v>
      </c>
      <c r="L72" s="1">
        <v>2192892.8157838453</v>
      </c>
      <c r="M72" s="1">
        <v>2201290.5080956924</v>
      </c>
      <c r="N72" s="1">
        <v>2197223.239802456</v>
      </c>
      <c r="O72" s="1">
        <v>2155081.744638171</v>
      </c>
      <c r="P72" s="1">
        <v>2137482.4953766665</v>
      </c>
      <c r="Q72" s="1"/>
      <c r="R72" s="1"/>
    </row>
    <row r="73" spans="13:18" ht="12.75">
      <c r="M73" s="1"/>
      <c r="N73" s="1"/>
      <c r="O73" s="1"/>
      <c r="P73" s="1"/>
      <c r="Q73" s="1"/>
      <c r="R73" s="1"/>
    </row>
    <row r="74" spans="2:18" ht="12.75">
      <c r="B74" s="7" t="s">
        <v>61</v>
      </c>
      <c r="M74" s="1"/>
      <c r="N74" s="1"/>
      <c r="O74" s="1"/>
      <c r="P74" s="1"/>
      <c r="Q74" s="1"/>
      <c r="R74" s="1"/>
    </row>
    <row r="75" spans="2:18" ht="12.75">
      <c r="B75" t="s">
        <v>67</v>
      </c>
      <c r="C75" s="9">
        <f aca="true" t="shared" si="11" ref="C75:L75">C39/C67</f>
        <v>0.12041889001702984</v>
      </c>
      <c r="D75" s="9">
        <f t="shared" si="11"/>
        <v>0.1216017434484677</v>
      </c>
      <c r="E75" s="9">
        <f t="shared" si="11"/>
        <v>0.12497073700256578</v>
      </c>
      <c r="F75" s="9">
        <f t="shared" si="11"/>
        <v>0.1281119845041189</v>
      </c>
      <c r="G75" s="9">
        <f t="shared" si="11"/>
        <v>0.13573055393758096</v>
      </c>
      <c r="H75" s="9">
        <f t="shared" si="11"/>
        <v>0.13428241289514992</v>
      </c>
      <c r="I75" s="9">
        <f t="shared" si="11"/>
        <v>0.11303016842275393</v>
      </c>
      <c r="J75" s="9">
        <f t="shared" si="11"/>
        <v>0.09418296428590059</v>
      </c>
      <c r="K75" s="9">
        <f t="shared" si="11"/>
        <v>0.10358056143182487</v>
      </c>
      <c r="L75" s="14">
        <f t="shared" si="11"/>
        <v>0.1196420758091784</v>
      </c>
      <c r="M75" s="14">
        <f>M39/M67</f>
        <v>0.11497659139218497</v>
      </c>
      <c r="N75" s="14">
        <f>N39/N67</f>
        <v>0.11377708749327592</v>
      </c>
      <c r="O75" s="14">
        <f>O39/O67</f>
        <v>0.10981829156785917</v>
      </c>
      <c r="P75" s="14">
        <f>P39/P67</f>
        <v>0.11165803901624838</v>
      </c>
      <c r="Q75" s="1"/>
      <c r="R75" s="1"/>
    </row>
    <row r="76" spans="2:18" ht="12.75">
      <c r="B76" t="s">
        <v>112</v>
      </c>
      <c r="C76" s="9">
        <f aca="true" t="shared" si="12" ref="C76:L76">C44/C67</f>
        <v>0.12069821072293192</v>
      </c>
      <c r="D76" s="9">
        <f t="shared" si="12"/>
        <v>0.1185085171023062</v>
      </c>
      <c r="E76" s="9">
        <f t="shared" si="12"/>
        <v>0.12451105316016475</v>
      </c>
      <c r="F76" s="9">
        <f t="shared" si="12"/>
        <v>0.12841166731583512</v>
      </c>
      <c r="G76" s="9">
        <f t="shared" si="12"/>
        <v>0.13004131491104007</v>
      </c>
      <c r="H76" s="9">
        <f t="shared" si="12"/>
        <v>0.12916665116868223</v>
      </c>
      <c r="I76" s="9">
        <f t="shared" si="12"/>
        <v>0.1292554958061321</v>
      </c>
      <c r="J76" s="9">
        <f t="shared" si="12"/>
        <v>0.1326197301606745</v>
      </c>
      <c r="K76" s="9">
        <f t="shared" si="12"/>
        <v>0.13939500387292983</v>
      </c>
      <c r="L76" s="14">
        <f t="shared" si="12"/>
        <v>0.12155847841397312</v>
      </c>
      <c r="M76" s="14">
        <f>M44/M67</f>
        <v>0.11165147174761615</v>
      </c>
      <c r="N76" s="14">
        <f>N44/N67</f>
        <v>0.10428599350596533</v>
      </c>
      <c r="O76" s="14">
        <f>O44/O67</f>
        <v>0.10718545297393417</v>
      </c>
      <c r="P76" s="14">
        <f>P44/P67</f>
        <v>0.10649113802302373</v>
      </c>
      <c r="Q76" s="1"/>
      <c r="R76" s="1"/>
    </row>
    <row r="77" spans="2:18" ht="12.75">
      <c r="B77" t="s">
        <v>140</v>
      </c>
      <c r="C77" s="1">
        <f>C39/C68</f>
        <v>4513.976789905472</v>
      </c>
      <c r="D77" s="1">
        <f aca="true" t="shared" si="13" ref="D77:L77">D39/D68</f>
        <v>4703.801662633053</v>
      </c>
      <c r="E77" s="1">
        <f t="shared" si="13"/>
        <v>4920.024092805721</v>
      </c>
      <c r="F77" s="1">
        <f t="shared" si="13"/>
        <v>5190.339480887845</v>
      </c>
      <c r="G77" s="1">
        <f t="shared" si="13"/>
        <v>5645.410482502137</v>
      </c>
      <c r="H77" s="1">
        <f t="shared" si="13"/>
        <v>5736.763442091163</v>
      </c>
      <c r="I77" s="1">
        <f t="shared" si="13"/>
        <v>4832.978753044557</v>
      </c>
      <c r="J77" s="1">
        <f t="shared" si="13"/>
        <v>3838.8838829144865</v>
      </c>
      <c r="K77" s="1">
        <f t="shared" si="13"/>
        <v>4221.928571464522</v>
      </c>
      <c r="L77" s="10">
        <f t="shared" si="13"/>
        <v>4935.0792549355265</v>
      </c>
      <c r="M77" s="10">
        <f>M39/M68</f>
        <v>4718.149167343106</v>
      </c>
      <c r="N77" s="10">
        <f>N39/N68</f>
        <v>4548.039986446334</v>
      </c>
      <c r="O77" s="10">
        <f>O39/O68</f>
        <v>4362.967862831916</v>
      </c>
      <c r="P77" s="10">
        <f>P39/P68</f>
        <v>4539.166224192103</v>
      </c>
      <c r="Q77" s="1"/>
      <c r="R77" s="1"/>
    </row>
    <row r="78" spans="2:18" ht="12.75">
      <c r="B78" t="s">
        <v>70</v>
      </c>
      <c r="L78" s="15"/>
      <c r="M78" s="15"/>
      <c r="N78" s="15"/>
      <c r="O78" s="15"/>
      <c r="P78" s="15"/>
      <c r="Q78" s="1"/>
      <c r="R78" s="1"/>
    </row>
    <row r="79" spans="2:18" ht="12.75">
      <c r="B79" t="s">
        <v>71</v>
      </c>
      <c r="C79" s="1">
        <f aca="true" t="shared" si="14" ref="C79:K79">C39*1000000/C71</f>
        <v>1897.5848357824466</v>
      </c>
      <c r="D79" s="1">
        <f t="shared" si="14"/>
        <v>1998.8744837918068</v>
      </c>
      <c r="E79" s="1">
        <f t="shared" si="14"/>
        <v>2147.7460549321977</v>
      </c>
      <c r="F79" s="1">
        <f t="shared" si="14"/>
        <v>2294.032108851117</v>
      </c>
      <c r="G79" s="1">
        <f t="shared" si="14"/>
        <v>2556.169207554165</v>
      </c>
      <c r="H79" s="1">
        <f t="shared" si="14"/>
        <v>2642.3454687004546</v>
      </c>
      <c r="I79" s="1">
        <f t="shared" si="14"/>
        <v>2214.243983548432</v>
      </c>
      <c r="J79" s="1">
        <f t="shared" si="14"/>
        <v>1737.0359690064847</v>
      </c>
      <c r="K79" s="1">
        <f t="shared" si="14"/>
        <v>1910.357804738373</v>
      </c>
      <c r="L79" s="10"/>
      <c r="M79" s="10"/>
      <c r="N79" s="10"/>
      <c r="O79" s="10"/>
      <c r="P79" s="10"/>
      <c r="Q79" s="1"/>
      <c r="R79" s="1"/>
    </row>
    <row r="80" spans="2:18" ht="12.75">
      <c r="B80" t="s">
        <v>15</v>
      </c>
      <c r="C80" s="10">
        <f aca="true" t="shared" si="15" ref="C80:L80">C39*1000000/C72</f>
        <v>1903.3412725281858</v>
      </c>
      <c r="D80" s="10">
        <f t="shared" si="15"/>
        <v>2004.674577283324</v>
      </c>
      <c r="E80" s="10">
        <f t="shared" si="15"/>
        <v>2159.232569019894</v>
      </c>
      <c r="F80" s="10">
        <f t="shared" si="15"/>
        <v>2313.187110643886</v>
      </c>
      <c r="G80" s="10">
        <f t="shared" si="15"/>
        <v>2583.1582518224295</v>
      </c>
      <c r="H80" s="10">
        <f t="shared" si="15"/>
        <v>2672.4916247562146</v>
      </c>
      <c r="I80" s="10">
        <f t="shared" si="15"/>
        <v>2240.025842552332</v>
      </c>
      <c r="J80" s="10">
        <f t="shared" si="15"/>
        <v>1759.8686542675714</v>
      </c>
      <c r="K80" s="10">
        <f t="shared" si="15"/>
        <v>1935.4687404184212</v>
      </c>
      <c r="L80" s="10">
        <f t="shared" si="15"/>
        <v>2250.4881312092275</v>
      </c>
      <c r="M80" s="10">
        <f>M39*1000000/M72</f>
        <v>2143.9764334140996</v>
      </c>
      <c r="N80" s="10">
        <f>N39*1000000/N72</f>
        <v>2071.509733487002</v>
      </c>
      <c r="O80" s="10">
        <f>O39*1000000/O72</f>
        <v>2037.6061534676664</v>
      </c>
      <c r="P80" s="10">
        <f>P39*1000000/P72</f>
        <v>2128.8739345619874</v>
      </c>
      <c r="Q80" s="1"/>
      <c r="R80" s="1"/>
    </row>
    <row r="81" spans="2:18" ht="12.75">
      <c r="B81" t="s">
        <v>137</v>
      </c>
      <c r="L81" s="15"/>
      <c r="M81" s="15"/>
      <c r="N81" s="15"/>
      <c r="O81" s="15"/>
      <c r="P81" s="15"/>
      <c r="Q81" s="1"/>
      <c r="R81" s="1"/>
    </row>
    <row r="82" spans="2:18" ht="12.75">
      <c r="B82" t="s">
        <v>71</v>
      </c>
      <c r="C82" s="1">
        <f>C77*1000000/C71</f>
        <v>2351.792279795081</v>
      </c>
      <c r="D82" s="1">
        <f aca="true" t="shared" si="16" ref="D82:K82">D77*1000000/D71</f>
        <v>2383.9034083548067</v>
      </c>
      <c r="E82" s="1">
        <f t="shared" si="16"/>
        <v>2464.799698887348</v>
      </c>
      <c r="F82" s="1">
        <f t="shared" si="16"/>
        <v>2527.7911914584893</v>
      </c>
      <c r="G82" s="1">
        <f t="shared" si="16"/>
        <v>2708.8753434603473</v>
      </c>
      <c r="H82" s="1">
        <f t="shared" si="16"/>
        <v>2709.92709854317</v>
      </c>
      <c r="I82" s="1">
        <f t="shared" si="16"/>
        <v>2223.394110789872</v>
      </c>
      <c r="J82" s="1">
        <f t="shared" si="16"/>
        <v>1739.820549773955</v>
      </c>
      <c r="K82" s="1">
        <f t="shared" si="16"/>
        <v>1913.4202315947975</v>
      </c>
      <c r="L82" s="10"/>
      <c r="M82" s="10"/>
      <c r="N82" s="10"/>
      <c r="O82" s="10"/>
      <c r="P82" s="10"/>
      <c r="Q82" s="1"/>
      <c r="R82" s="1"/>
    </row>
    <row r="83" spans="2:18" ht="12.75">
      <c r="B83" t="s">
        <v>15</v>
      </c>
      <c r="C83" s="1">
        <f>C77*1000000/C72</f>
        <v>2358.9265819050447</v>
      </c>
      <c r="D83" s="1">
        <f aca="true" t="shared" si="17" ref="D83:L83">D77*1000000/D72</f>
        <v>2390.820732456606</v>
      </c>
      <c r="E83" s="1">
        <f t="shared" si="17"/>
        <v>2477.9818702150997</v>
      </c>
      <c r="F83" s="1">
        <f t="shared" si="17"/>
        <v>2548.898064643618</v>
      </c>
      <c r="G83" s="1">
        <f t="shared" si="17"/>
        <v>2737.476719435694</v>
      </c>
      <c r="H83" s="1">
        <f t="shared" si="17"/>
        <v>2740.8442841194355</v>
      </c>
      <c r="I83" s="1">
        <f t="shared" si="17"/>
        <v>2249.282510577967</v>
      </c>
      <c r="J83" s="1">
        <f t="shared" si="17"/>
        <v>1762.689837303148</v>
      </c>
      <c r="K83" s="1">
        <f t="shared" si="17"/>
        <v>1938.5714217254128</v>
      </c>
      <c r="L83" s="10">
        <f t="shared" si="17"/>
        <v>2250.4881312092275</v>
      </c>
      <c r="M83" s="10">
        <f>M77*1000000/M72</f>
        <v>2143.355976865005</v>
      </c>
      <c r="N83" s="10">
        <f>N77*1000000/N72</f>
        <v>2069.903459994002</v>
      </c>
      <c r="O83" s="10">
        <f>O77*1000000/O72</f>
        <v>2024.502260151825</v>
      </c>
      <c r="P83" s="10">
        <f>P77*1000000/P72</f>
        <v>2123.6039284580024</v>
      </c>
      <c r="Q83" s="1"/>
      <c r="R83" s="1"/>
    </row>
    <row r="84" spans="2:18" ht="12.75">
      <c r="B84" t="s">
        <v>138</v>
      </c>
      <c r="C84" s="1">
        <f aca="true" t="shared" si="18" ref="C84:L84">C44/C68</f>
        <v>4524.447299832973</v>
      </c>
      <c r="D84" s="1">
        <f t="shared" si="18"/>
        <v>4584.149404224925</v>
      </c>
      <c r="E84" s="1">
        <f t="shared" si="18"/>
        <v>4901.926611475831</v>
      </c>
      <c r="F84" s="1">
        <f t="shared" si="18"/>
        <v>5202.480854978759</v>
      </c>
      <c r="G84" s="1">
        <f t="shared" si="18"/>
        <v>5408.7792398958145</v>
      </c>
      <c r="H84" s="1">
        <f t="shared" si="18"/>
        <v>5518.209766906875</v>
      </c>
      <c r="I84" s="1">
        <f t="shared" si="18"/>
        <v>5526.746298464518</v>
      </c>
      <c r="J84" s="1">
        <f t="shared" si="18"/>
        <v>5405.560852011714</v>
      </c>
      <c r="K84" s="1">
        <f t="shared" si="18"/>
        <v>5681.720020004739</v>
      </c>
      <c r="L84" s="10">
        <f t="shared" si="18"/>
        <v>5014.128357645104</v>
      </c>
      <c r="M84" s="10">
        <f>M44/M68</f>
        <v>4581.700432062501</v>
      </c>
      <c r="N84" s="10">
        <f>N44/N68</f>
        <v>4168.650111732237</v>
      </c>
      <c r="O84" s="10">
        <f>O44/O68</f>
        <v>4258.367891285096</v>
      </c>
      <c r="P84" s="10">
        <f>P44/P68</f>
        <v>4329.1193464319</v>
      </c>
      <c r="Q84" s="1"/>
      <c r="R84" s="1"/>
    </row>
    <row r="85" spans="2:18" ht="12.75">
      <c r="B85" t="s">
        <v>139</v>
      </c>
      <c r="L85" s="15"/>
      <c r="M85" s="15"/>
      <c r="N85" s="15"/>
      <c r="O85" s="15"/>
      <c r="P85" s="15"/>
      <c r="Q85" s="1"/>
      <c r="R85" s="1"/>
    </row>
    <row r="86" spans="2:18" ht="12.75">
      <c r="B86" t="s">
        <v>71</v>
      </c>
      <c r="C86" s="1">
        <f>C84*1000000/C71</f>
        <v>2357.2474395265353</v>
      </c>
      <c r="D86" s="1">
        <f aca="true" t="shared" si="19" ref="D86:K86">D84*1000000/D71</f>
        <v>2323.2632183352266</v>
      </c>
      <c r="E86" s="1">
        <f t="shared" si="19"/>
        <v>2455.733347647776</v>
      </c>
      <c r="F86" s="1">
        <f t="shared" si="19"/>
        <v>2533.7042648888937</v>
      </c>
      <c r="G86" s="1">
        <f t="shared" si="19"/>
        <v>2595.3309801982896</v>
      </c>
      <c r="H86" s="1">
        <f t="shared" si="19"/>
        <v>2606.6869121825816</v>
      </c>
      <c r="I86" s="1">
        <f t="shared" si="19"/>
        <v>2542.5593199835125</v>
      </c>
      <c r="J86" s="1">
        <f t="shared" si="19"/>
        <v>2449.854212897818</v>
      </c>
      <c r="K86" s="1">
        <f t="shared" si="19"/>
        <v>2575.01230835914</v>
      </c>
      <c r="L86" s="10"/>
      <c r="M86" s="10"/>
      <c r="N86" s="10"/>
      <c r="O86" s="10"/>
      <c r="P86" s="10"/>
      <c r="Q86" s="1"/>
      <c r="R86" s="1"/>
    </row>
    <row r="87" spans="2:18" ht="12.75">
      <c r="B87" t="s">
        <v>15</v>
      </c>
      <c r="C87" s="1">
        <f>C84*1000000/C72</f>
        <v>2364.3982901888166</v>
      </c>
      <c r="D87" s="1">
        <f aca="true" t="shared" si="20" ref="D87:L87">D84*1000000/D72</f>
        <v>2330.0045840292773</v>
      </c>
      <c r="E87" s="1">
        <f t="shared" si="20"/>
        <v>2468.8670305748633</v>
      </c>
      <c r="F87" s="1">
        <f t="shared" si="20"/>
        <v>2554.8605118084715</v>
      </c>
      <c r="G87" s="1">
        <f t="shared" si="20"/>
        <v>2622.7335099323805</v>
      </c>
      <c r="H87" s="1">
        <f t="shared" si="20"/>
        <v>2636.426244671082</v>
      </c>
      <c r="I87" s="1">
        <f t="shared" si="20"/>
        <v>2572.1639644508386</v>
      </c>
      <c r="J87" s="1">
        <f t="shared" si="20"/>
        <v>2482.0566261907543</v>
      </c>
      <c r="K87" s="1">
        <f t="shared" si="20"/>
        <v>2608.859877798832</v>
      </c>
      <c r="L87" s="10">
        <f t="shared" si="20"/>
        <v>2286.5359955373897</v>
      </c>
      <c r="M87" s="10">
        <f>M84*1000000/M72</f>
        <v>2081.370184994833</v>
      </c>
      <c r="N87" s="10">
        <f>N84*1000000/N72</f>
        <v>1897.2355818096228</v>
      </c>
      <c r="O87" s="10">
        <f>O84*1000000/O72</f>
        <v>1975.9658314028632</v>
      </c>
      <c r="P87" s="10">
        <f>P84*1000000/P72</f>
        <v>2025.3355785582814</v>
      </c>
      <c r="Q87" s="1"/>
      <c r="R87" s="1"/>
    </row>
    <row r="88" spans="2:18" ht="12.75">
      <c r="B88" t="s">
        <v>154</v>
      </c>
      <c r="C88" s="1"/>
      <c r="D88" s="1"/>
      <c r="E88" s="1"/>
      <c r="F88" s="1"/>
      <c r="G88" s="1"/>
      <c r="H88" s="1"/>
      <c r="I88" s="1"/>
      <c r="J88" s="1"/>
      <c r="K88" s="1"/>
      <c r="L88" s="10"/>
      <c r="M88" s="10"/>
      <c r="N88" s="10"/>
      <c r="O88" s="10"/>
      <c r="P88" s="10"/>
      <c r="Q88" s="1"/>
      <c r="R88" s="1"/>
    </row>
    <row r="89" spans="1:18" ht="12.75">
      <c r="A89" t="s">
        <v>153</v>
      </c>
      <c r="B89" t="s">
        <v>155</v>
      </c>
      <c r="C89" s="1"/>
      <c r="D89" s="1"/>
      <c r="E89" s="1"/>
      <c r="F89" s="1"/>
      <c r="G89" s="1"/>
      <c r="H89" s="1"/>
      <c r="I89" s="1"/>
      <c r="J89" s="1"/>
      <c r="K89" s="10">
        <f aca="true" t="shared" si="21" ref="K89:P89">K39-K16+K61+K62</f>
        <v>4215.1713796936465</v>
      </c>
      <c r="L89" s="10">
        <f t="shared" si="21"/>
        <v>4935.0792549355265</v>
      </c>
      <c r="M89" s="10">
        <f t="shared" si="21"/>
        <v>4734.023962635314</v>
      </c>
      <c r="N89" s="10">
        <f t="shared" si="21"/>
        <v>4753.440549894633</v>
      </c>
      <c r="O89" s="10">
        <f t="shared" si="21"/>
        <v>4744.604486800572</v>
      </c>
      <c r="P89" s="10">
        <f t="shared" si="21"/>
        <v>4946.4409109799</v>
      </c>
      <c r="Q89" s="1"/>
      <c r="R89" s="1"/>
    </row>
    <row r="90" spans="2:18" ht="12.75">
      <c r="B90" t="s">
        <v>156</v>
      </c>
      <c r="C90" s="1"/>
      <c r="D90" s="1"/>
      <c r="E90" s="1"/>
      <c r="F90" s="1"/>
      <c r="G90" s="1"/>
      <c r="H90" s="1"/>
      <c r="I90" s="1"/>
      <c r="J90" s="1"/>
      <c r="K90" s="10">
        <f aca="true" t="shared" si="22" ref="K90:P90">K89*1000000/K72</f>
        <v>1935.4687404184212</v>
      </c>
      <c r="L90" s="10">
        <f t="shared" si="22"/>
        <v>2250.4881312092275</v>
      </c>
      <c r="M90" s="10">
        <f t="shared" si="22"/>
        <v>2150.56756262973</v>
      </c>
      <c r="N90" s="10">
        <f t="shared" si="22"/>
        <v>2163.3853419109096</v>
      </c>
      <c r="O90" s="10">
        <f t="shared" si="22"/>
        <v>2201.5891038031928</v>
      </c>
      <c r="P90" s="10">
        <f t="shared" si="22"/>
        <v>2314.1433540059184</v>
      </c>
      <c r="Q90" s="1"/>
      <c r="R90" s="1"/>
    </row>
    <row r="91" spans="13:18" ht="12.75">
      <c r="M91" s="1"/>
      <c r="N91" s="1"/>
      <c r="O91" s="1"/>
      <c r="P91" s="1"/>
      <c r="Q91" s="1"/>
      <c r="R91" s="1"/>
    </row>
    <row r="92" spans="2:18" ht="12.75">
      <c r="B92" t="s">
        <v>152</v>
      </c>
      <c r="M92" s="1"/>
      <c r="N92" s="1"/>
      <c r="O92" s="1"/>
      <c r="P92" s="1"/>
      <c r="Q92" s="1"/>
      <c r="R92" s="1"/>
    </row>
    <row r="94" spans="2:18" ht="12.75">
      <c r="B94" s="3" t="s">
        <v>26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3661.37</v>
      </c>
      <c r="O94" s="4">
        <f>SUM(O95:O99)</f>
        <v>3689.0300000000007</v>
      </c>
      <c r="P94" s="4">
        <f>SUM(P95:P99)</f>
        <v>3611.83</v>
      </c>
      <c r="Q94" s="4">
        <f>SUM(Q95:Q99)</f>
        <v>3758.3099999999995</v>
      </c>
      <c r="R94" s="4">
        <f>SUM(R95:R99)</f>
        <v>3790.6400000000003</v>
      </c>
    </row>
    <row r="95" spans="2:18" ht="12.75">
      <c r="B95" t="s">
        <v>115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1101.34</v>
      </c>
      <c r="O95" s="1">
        <v>1074.42</v>
      </c>
      <c r="P95" s="1">
        <v>1034.63</v>
      </c>
      <c r="Q95" s="1">
        <v>1091.12</v>
      </c>
      <c r="R95" s="1">
        <v>1120.42</v>
      </c>
    </row>
    <row r="96" spans="2:18" ht="12.75">
      <c r="B96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0</v>
      </c>
      <c r="O96" s="1">
        <v>0</v>
      </c>
      <c r="P96" s="1">
        <v>0</v>
      </c>
      <c r="Q96" s="1">
        <v>0</v>
      </c>
      <c r="R96" s="1">
        <v>0</v>
      </c>
    </row>
    <row r="97" spans="2:18" ht="12.75">
      <c r="B97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85.26</v>
      </c>
      <c r="O97" s="1">
        <v>81.7</v>
      </c>
      <c r="P97" s="1">
        <v>90.56</v>
      </c>
      <c r="Q97" s="1">
        <v>81.28</v>
      </c>
      <c r="R97" s="1">
        <v>82.33</v>
      </c>
    </row>
    <row r="98" spans="2:18" ht="12.75">
      <c r="B98" t="s">
        <v>30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304.01</v>
      </c>
      <c r="O98" s="1">
        <v>115.4</v>
      </c>
      <c r="P98" s="1">
        <v>78.22</v>
      </c>
      <c r="Q98" s="1">
        <v>70.5</v>
      </c>
      <c r="R98" s="1">
        <v>75.32</v>
      </c>
    </row>
    <row r="99" spans="2:18" ht="12.75">
      <c r="B99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2170.76</v>
      </c>
      <c r="O99" s="1">
        <v>2417.51</v>
      </c>
      <c r="P99" s="1">
        <v>2408.42</v>
      </c>
      <c r="Q99" s="1">
        <v>2515.41</v>
      </c>
      <c r="R99" s="1">
        <v>2512.57</v>
      </c>
    </row>
    <row r="100" spans="3:16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3" t="s">
        <v>32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75.45000000000002</v>
      </c>
      <c r="N101" s="4">
        <f>SUM(N102:N106)</f>
        <v>186.15</v>
      </c>
      <c r="O101" s="4">
        <f>SUM(O102:O106)</f>
        <v>-30.810000000000002</v>
      </c>
      <c r="P101" s="4">
        <f>SUM(P102:P106)</f>
        <v>164.09</v>
      </c>
    </row>
    <row r="102" spans="2:16" ht="12.75">
      <c r="B102" t="s">
        <v>33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-62.15</v>
      </c>
      <c r="N102" s="1">
        <v>-9.11</v>
      </c>
      <c r="O102" s="1">
        <v>-7.02</v>
      </c>
      <c r="P102" s="1">
        <v>106.95</v>
      </c>
    </row>
    <row r="103" spans="2:16" ht="12.75">
      <c r="B103" t="s">
        <v>34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16.27</v>
      </c>
      <c r="N103" s="1">
        <v>44.09</v>
      </c>
      <c r="O103" s="1">
        <v>-192.63</v>
      </c>
      <c r="P103" s="1">
        <v>-95.28</v>
      </c>
    </row>
    <row r="104" spans="2:16" ht="12.75">
      <c r="B104" t="s">
        <v>35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-43.33</v>
      </c>
      <c r="N104" s="1">
        <v>-64.55</v>
      </c>
      <c r="O104" s="1">
        <v>-35.17</v>
      </c>
      <c r="P104" s="12">
        <v>-5.42</v>
      </c>
    </row>
    <row r="105" spans="2:16" ht="12.75">
      <c r="B105" t="s">
        <v>36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164.86</v>
      </c>
      <c r="N105" s="1">
        <v>215.72</v>
      </c>
      <c r="O105" s="1">
        <v>204.01</v>
      </c>
      <c r="P105" s="1">
        <v>157.84</v>
      </c>
    </row>
    <row r="106" spans="2:16" ht="12.75">
      <c r="B106" t="s">
        <v>69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-0.2</v>
      </c>
      <c r="N106" s="1"/>
      <c r="O106" s="1"/>
      <c r="P106" s="1"/>
    </row>
    <row r="108" ht="12.75">
      <c r="B108" s="3" t="s">
        <v>130</v>
      </c>
    </row>
    <row r="109" spans="2:16" ht="12.75">
      <c r="B109" t="s">
        <v>131</v>
      </c>
      <c r="M109" s="1"/>
      <c r="N109" s="22">
        <v>22.465</v>
      </c>
      <c r="O109" s="1">
        <v>38.93</v>
      </c>
      <c r="P109" s="1">
        <v>27.84442774</v>
      </c>
    </row>
    <row r="110" spans="2:16" ht="12.75">
      <c r="B110" t="s">
        <v>132</v>
      </c>
      <c r="M110" s="1"/>
      <c r="N110" s="22"/>
      <c r="O110" s="1"/>
      <c r="P110" s="1"/>
    </row>
    <row r="111" spans="13:16" ht="12.75">
      <c r="M111" s="1"/>
      <c r="N111" s="1"/>
      <c r="O111" s="1"/>
      <c r="P111" s="1"/>
    </row>
    <row r="112" spans="13:16" ht="12.75">
      <c r="M112" s="1"/>
      <c r="N112" s="1"/>
      <c r="O112" s="1"/>
      <c r="P112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4">
      <pane xSplit="16180" ySplit="4400" topLeftCell="N9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25390625" style="0" customWidth="1"/>
    <col min="2" max="2" width="58.00390625" style="0" customWidth="1"/>
    <col min="3" max="3" width="10.00390625" style="0" customWidth="1"/>
    <col min="4" max="4" width="10.25390625" style="0" customWidth="1"/>
    <col min="5" max="5" width="10.00390625" style="0" customWidth="1"/>
    <col min="6" max="6" width="9.25390625" style="0" customWidth="1"/>
    <col min="7" max="8" width="9.875" style="0" customWidth="1"/>
    <col min="9" max="9" width="9.75390625" style="0" customWidth="1"/>
    <col min="10" max="11" width="9.875" style="0" customWidth="1"/>
  </cols>
  <sheetData>
    <row r="4" ht="12.75">
      <c r="B4" s="7" t="s">
        <v>76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110</v>
      </c>
      <c r="C9" s="4">
        <f>C10+C17</f>
        <v>411.67367097447425</v>
      </c>
      <c r="D9" s="4">
        <f aca="true" t="shared" si="1" ref="D9:L9">D10+D17</f>
        <v>483.0346658548367</v>
      </c>
      <c r="E9" s="4">
        <f t="shared" si="1"/>
        <v>527.2057901553978</v>
      </c>
      <c r="F9" s="4">
        <f t="shared" si="1"/>
        <v>598.4701241114881</v>
      </c>
      <c r="G9" s="4">
        <f t="shared" si="1"/>
        <v>712.7131975877055</v>
      </c>
      <c r="H9" s="4">
        <f t="shared" si="1"/>
        <v>744.8007343087585</v>
      </c>
      <c r="I9" s="4">
        <f t="shared" si="1"/>
        <v>715.3893015312634</v>
      </c>
      <c r="J9" s="4">
        <f t="shared" si="1"/>
        <v>670.3638801724563</v>
      </c>
      <c r="K9" s="4">
        <f t="shared" si="1"/>
        <v>836.7191301724563</v>
      </c>
      <c r="L9" s="4">
        <f t="shared" si="1"/>
        <v>820.8019088856329</v>
      </c>
      <c r="M9" s="4">
        <f>M10+M17</f>
        <v>783.0350045070834</v>
      </c>
      <c r="N9" s="4">
        <f>N10+N17</f>
        <v>723.8040933044699</v>
      </c>
      <c r="O9" s="4">
        <f>O10+O17</f>
        <v>728.9944361070013</v>
      </c>
      <c r="P9" s="4">
        <f>P10+P17</f>
        <v>736.2409288571471</v>
      </c>
      <c r="Q9" s="1"/>
    </row>
    <row r="10" spans="2:17" ht="12.75">
      <c r="B10" s="5" t="s">
        <v>98</v>
      </c>
      <c r="C10" s="6">
        <f>SUM(C11:C16)</f>
        <v>175.54624916037594</v>
      </c>
      <c r="D10" s="6">
        <f aca="true" t="shared" si="2" ref="D10:J10">SUM(D11:D16)</f>
        <v>232.95266585483668</v>
      </c>
      <c r="E10" s="6">
        <f t="shared" si="2"/>
        <v>252.87050015539782</v>
      </c>
      <c r="F10" s="6">
        <f t="shared" si="2"/>
        <v>287.5390441114881</v>
      </c>
      <c r="G10" s="6">
        <f t="shared" si="2"/>
        <v>348.06572758770545</v>
      </c>
      <c r="H10" s="6">
        <f t="shared" si="2"/>
        <v>351.13297430875855</v>
      </c>
      <c r="I10" s="6">
        <f t="shared" si="2"/>
        <v>298.74712153126336</v>
      </c>
      <c r="J10" s="6">
        <f t="shared" si="2"/>
        <v>257.58360017245633</v>
      </c>
      <c r="K10" s="6">
        <f>J10</f>
        <v>257.58360017245633</v>
      </c>
      <c r="L10" s="6">
        <f>SUM(L11:L16)</f>
        <v>255.107218885633</v>
      </c>
      <c r="M10" s="6">
        <f>SUM(M11:M16)</f>
        <v>228.21168449708335</v>
      </c>
      <c r="N10" s="6">
        <f>SUM(N11:N16)</f>
        <v>217.01429471446994</v>
      </c>
      <c r="O10" s="6">
        <f>SUM(O11:O16)</f>
        <v>219.88811703700134</v>
      </c>
      <c r="P10" s="6">
        <f>SUM(P11:P16)</f>
        <v>224.27986341714694</v>
      </c>
      <c r="Q10" s="1"/>
    </row>
    <row r="11" spans="2:17" ht="12.75">
      <c r="B11" t="s">
        <v>141</v>
      </c>
      <c r="C11" s="1">
        <v>51.13603693538633</v>
      </c>
      <c r="D11" s="1">
        <v>52.75010754263746</v>
      </c>
      <c r="E11" s="1">
        <v>56.4833571284541</v>
      </c>
      <c r="F11" s="1">
        <v>51.88143536485674</v>
      </c>
      <c r="G11" s="1">
        <v>77.1220005566339</v>
      </c>
      <c r="H11" s="1">
        <v>70.68580741700511</v>
      </c>
      <c r="I11" s="1">
        <v>73.62966737194317</v>
      </c>
      <c r="J11" s="1">
        <v>71.50856752670887</v>
      </c>
      <c r="K11" s="1">
        <v>71.50856752670887</v>
      </c>
      <c r="L11" s="1">
        <v>76.47473525914631</v>
      </c>
      <c r="M11" s="1">
        <v>76.3281722300976</v>
      </c>
      <c r="N11" s="1">
        <v>87.81277223641713</v>
      </c>
      <c r="O11" s="1">
        <v>89.7548729839775</v>
      </c>
      <c r="P11" s="1">
        <v>83.86635475772593</v>
      </c>
      <c r="Q11" s="1"/>
    </row>
    <row r="12" spans="2:17" ht="12.75">
      <c r="B12" t="s">
        <v>23</v>
      </c>
      <c r="C12" s="1">
        <v>6.625</v>
      </c>
      <c r="D12" s="1">
        <v>7.126</v>
      </c>
      <c r="E12" s="1">
        <v>7.204</v>
      </c>
      <c r="F12" s="1">
        <v>8.151</v>
      </c>
      <c r="G12" s="1">
        <v>9.46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</row>
    <row r="13" spans="2:17" ht="12.75">
      <c r="B13" t="s">
        <v>68</v>
      </c>
      <c r="C13" s="1">
        <v>7.299804812896725</v>
      </c>
      <c r="D13" s="1">
        <v>11.033049998209677</v>
      </c>
      <c r="E13" s="1">
        <v>11.931608495217512</v>
      </c>
      <c r="F13" s="1">
        <v>19.918275989693676</v>
      </c>
      <c r="G13" s="1">
        <v>23.04882404309985</v>
      </c>
      <c r="H13" s="1">
        <v>30.407843732132616</v>
      </c>
      <c r="I13" s="1">
        <v>32.989033517009105</v>
      </c>
      <c r="J13" s="1">
        <v>27.900467952702652</v>
      </c>
      <c r="K13" s="1">
        <v>27.900467952702652</v>
      </c>
      <c r="L13" s="1">
        <v>33.59119947375444</v>
      </c>
      <c r="M13" s="1">
        <v>31.581829520707434</v>
      </c>
      <c r="N13" s="1">
        <v>32.03683998052181</v>
      </c>
      <c r="O13" s="1">
        <v>44.24140735162694</v>
      </c>
      <c r="P13" s="1">
        <v>52.604092942198854</v>
      </c>
      <c r="Q13" s="1"/>
    </row>
    <row r="14" spans="2:17" ht="12.75">
      <c r="B14" t="s">
        <v>14</v>
      </c>
      <c r="C14" s="1">
        <v>83.39842103996335</v>
      </c>
      <c r="D14" s="1">
        <v>129.398</v>
      </c>
      <c r="E14" s="1">
        <v>142.46800000000002</v>
      </c>
      <c r="F14" s="1">
        <v>171.174</v>
      </c>
      <c r="G14" s="1">
        <v>200.125</v>
      </c>
      <c r="H14" s="1">
        <v>197.691</v>
      </c>
      <c r="I14" s="1">
        <v>141.175</v>
      </c>
      <c r="J14" s="1">
        <v>120.989</v>
      </c>
      <c r="K14" s="1">
        <v>120.989</v>
      </c>
      <c r="L14" s="1">
        <v>109.354</v>
      </c>
      <c r="M14" s="1">
        <v>93.95295540000001</v>
      </c>
      <c r="N14" s="1">
        <v>76.74412467500001</v>
      </c>
      <c r="O14" s="1">
        <v>67.4644188</v>
      </c>
      <c r="P14" s="1">
        <v>70.8623648</v>
      </c>
      <c r="Q14" s="1"/>
    </row>
    <row r="15" spans="2:17" ht="15">
      <c r="B15" t="s">
        <v>45</v>
      </c>
      <c r="C15" s="1">
        <v>27.08698637212954</v>
      </c>
      <c r="D15" s="1">
        <v>32.645508313989545</v>
      </c>
      <c r="E15" s="1">
        <v>34.7835345317262</v>
      </c>
      <c r="F15" s="1">
        <v>36.41433275693769</v>
      </c>
      <c r="G15" s="1">
        <v>38.30990298797171</v>
      </c>
      <c r="H15" s="1">
        <v>41.63032315962082</v>
      </c>
      <c r="I15" s="1">
        <v>39.72642064231105</v>
      </c>
      <c r="J15" s="1">
        <v>37.18556469304479</v>
      </c>
      <c r="K15" s="1">
        <v>37.18556469304479</v>
      </c>
      <c r="L15" s="1">
        <v>35.68728415273224</v>
      </c>
      <c r="M15" s="1">
        <v>26.34872734627832</v>
      </c>
      <c r="N15" s="1">
        <v>20.420557822531</v>
      </c>
      <c r="O15" s="24">
        <v>18.427417901396883</v>
      </c>
      <c r="P15" s="1">
        <v>16.947050917222164</v>
      </c>
      <c r="Q15" s="1"/>
    </row>
    <row r="16" spans="2:17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18</v>
      </c>
      <c r="C17" s="6">
        <f>C18+C19+C20+C21</f>
        <v>236.12742181409834</v>
      </c>
      <c r="D17" s="6">
        <f aca="true" t="shared" si="3" ref="D17:P17">D18+D19+D20+D21</f>
        <v>250.082</v>
      </c>
      <c r="E17" s="6">
        <f t="shared" si="3"/>
        <v>274.33529</v>
      </c>
      <c r="F17" s="6">
        <f t="shared" si="3"/>
        <v>310.93108</v>
      </c>
      <c r="G17" s="6">
        <f t="shared" si="3"/>
        <v>364.64747</v>
      </c>
      <c r="H17" s="6">
        <f t="shared" si="3"/>
        <v>393.66775999999993</v>
      </c>
      <c r="I17" s="6">
        <f t="shared" si="3"/>
        <v>416.64218000000005</v>
      </c>
      <c r="J17" s="6">
        <f t="shared" si="3"/>
        <v>412.78028</v>
      </c>
      <c r="K17" s="6">
        <f t="shared" si="3"/>
        <v>579.13553</v>
      </c>
      <c r="L17" s="6">
        <f t="shared" si="3"/>
        <v>565.6946899999999</v>
      </c>
      <c r="M17" s="6">
        <f t="shared" si="3"/>
        <v>554.82332001</v>
      </c>
      <c r="N17" s="6">
        <f t="shared" si="3"/>
        <v>506.7897985899999</v>
      </c>
      <c r="O17" s="6">
        <f t="shared" si="3"/>
        <v>509.1063190699999</v>
      </c>
      <c r="P17" s="6">
        <f t="shared" si="3"/>
        <v>511.9610654400001</v>
      </c>
      <c r="Q17" s="1"/>
    </row>
    <row r="18" spans="2:17" ht="15">
      <c r="B18" t="s">
        <v>121</v>
      </c>
      <c r="C18" s="1">
        <v>200.41273516409834</v>
      </c>
      <c r="D18" s="1">
        <v>211.206</v>
      </c>
      <c r="E18" s="1">
        <v>231.554</v>
      </c>
      <c r="F18" s="1">
        <v>263.73654999999997</v>
      </c>
      <c r="G18" s="1">
        <v>313.84429</v>
      </c>
      <c r="H18" s="1">
        <v>338.71187</v>
      </c>
      <c r="I18" s="1">
        <v>373.1804</v>
      </c>
      <c r="J18" s="1">
        <v>375.55167</v>
      </c>
      <c r="K18" s="1">
        <v>541.90692</v>
      </c>
      <c r="L18" s="1">
        <v>530.05237</v>
      </c>
      <c r="M18" s="1">
        <v>524.26291367</v>
      </c>
      <c r="N18" s="1">
        <v>479.41870823999994</v>
      </c>
      <c r="O18" s="24">
        <v>499.58852864999994</v>
      </c>
      <c r="P18" s="24">
        <v>508.31600347000006</v>
      </c>
      <c r="Q18" s="1"/>
    </row>
    <row r="19" spans="2:17" ht="13.5">
      <c r="B19" t="s">
        <v>63</v>
      </c>
      <c r="C19" s="1">
        <v>17.05628814</v>
      </c>
      <c r="D19" s="1">
        <v>19.036</v>
      </c>
      <c r="E19" s="1">
        <v>20.73</v>
      </c>
      <c r="F19" s="1">
        <v>24.084509999999998</v>
      </c>
      <c r="G19" s="1">
        <v>26.5738</v>
      </c>
      <c r="H19" s="1">
        <v>29.41207</v>
      </c>
      <c r="I19" s="1">
        <v>17.56139</v>
      </c>
      <c r="J19" s="1">
        <v>12.0637</v>
      </c>
      <c r="K19" s="1">
        <v>12.0637</v>
      </c>
      <c r="L19" s="1">
        <v>10.724120000000001</v>
      </c>
      <c r="M19" s="1">
        <v>6.4461176</v>
      </c>
      <c r="N19" s="1">
        <v>3.9914989299999997</v>
      </c>
      <c r="O19" s="25">
        <v>3.14289504</v>
      </c>
      <c r="P19" s="25">
        <v>3.2893819700000004</v>
      </c>
      <c r="Q19" s="1"/>
    </row>
    <row r="20" spans="2:17" ht="12.75">
      <c r="B20" t="s">
        <v>19</v>
      </c>
      <c r="C20" s="1">
        <v>18.65839851</v>
      </c>
      <c r="D20" s="1">
        <v>19.84</v>
      </c>
      <c r="E20" s="1">
        <v>22.05129</v>
      </c>
      <c r="F20" s="1">
        <v>23.11002</v>
      </c>
      <c r="G20" s="1">
        <v>24.22938</v>
      </c>
      <c r="H20" s="1">
        <v>25.54382</v>
      </c>
      <c r="I20" s="1">
        <v>25.90039</v>
      </c>
      <c r="J20" s="1">
        <v>25.16491</v>
      </c>
      <c r="K20" s="1">
        <v>25.16491</v>
      </c>
      <c r="L20" s="1">
        <v>24.918200000000002</v>
      </c>
      <c r="M20" s="1">
        <v>24.11428874</v>
      </c>
      <c r="N20" s="1">
        <v>21.96157142</v>
      </c>
      <c r="O20" s="1">
        <v>5.533785379999999</v>
      </c>
      <c r="P20" s="1"/>
      <c r="Q20" s="1"/>
    </row>
    <row r="21" spans="2:17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1.41802</v>
      </c>
      <c r="O21" s="32">
        <v>0.84111</v>
      </c>
      <c r="P21" s="32">
        <v>0.35568</v>
      </c>
      <c r="Q21" s="1"/>
    </row>
    <row r="22" spans="13:17" ht="12.75">
      <c r="M22" s="1"/>
      <c r="N22" s="1"/>
      <c r="O22" s="1"/>
      <c r="P22" s="1"/>
      <c r="Q22" s="1"/>
    </row>
    <row r="23" spans="2:17" ht="12.75">
      <c r="B23" s="3" t="s">
        <v>20</v>
      </c>
      <c r="C23" s="4">
        <f>C24+C25+C26</f>
        <v>446.5206420049146</v>
      </c>
      <c r="D23" s="4">
        <f aca="true" t="shared" si="4" ref="D23:K23">D24+D25+D26</f>
        <v>478.424</v>
      </c>
      <c r="E23" s="4">
        <f t="shared" si="4"/>
        <v>516.52698</v>
      </c>
      <c r="F23" s="4">
        <f t="shared" si="4"/>
        <v>557.33523</v>
      </c>
      <c r="G23" s="4">
        <f t="shared" si="4"/>
        <v>599.69973</v>
      </c>
      <c r="H23" s="4">
        <f t="shared" si="4"/>
        <v>618.42891</v>
      </c>
      <c r="I23" s="4">
        <f t="shared" si="4"/>
        <v>567.3135500000001</v>
      </c>
      <c r="J23" s="4">
        <f t="shared" si="4"/>
        <v>473.22279000000003</v>
      </c>
      <c r="K23" s="4">
        <f t="shared" si="4"/>
        <v>670.0397085</v>
      </c>
      <c r="L23" s="4">
        <f>L24+L25+L26</f>
        <v>865.7219699999999</v>
      </c>
      <c r="M23" s="4">
        <f>M24+M25+M26</f>
        <v>863.561657235644</v>
      </c>
      <c r="N23" s="4">
        <f>N24+N25+N26</f>
        <v>867.6616488582622</v>
      </c>
      <c r="O23" s="4">
        <f>O24+O25+O26</f>
        <v>884.5775693904064</v>
      </c>
      <c r="P23" s="4">
        <f>P24+P25+P26</f>
        <v>921.0832874282224</v>
      </c>
      <c r="Q23" s="1"/>
    </row>
    <row r="24" spans="2:17" ht="15">
      <c r="B24" t="s">
        <v>21</v>
      </c>
      <c r="C24" s="1">
        <v>280.52224254498446</v>
      </c>
      <c r="D24" s="1">
        <v>305.137</v>
      </c>
      <c r="E24" s="1">
        <v>334.429</v>
      </c>
      <c r="F24" s="1">
        <v>370.4778</v>
      </c>
      <c r="G24" s="1">
        <v>400.76309000000003</v>
      </c>
      <c r="H24" s="1">
        <v>400.24773999999996</v>
      </c>
      <c r="I24" s="1">
        <v>343.79033000000004</v>
      </c>
      <c r="J24" s="1">
        <v>242.8251</v>
      </c>
      <c r="K24" s="1">
        <v>346.893</v>
      </c>
      <c r="L24" s="1">
        <v>527.49961</v>
      </c>
      <c r="M24" s="1">
        <v>540.1315938783906</v>
      </c>
      <c r="N24" s="1">
        <v>555.7889771511329</v>
      </c>
      <c r="O24" s="24">
        <v>561.2939876214625</v>
      </c>
      <c r="P24" s="24">
        <v>592.2764199357271</v>
      </c>
      <c r="Q24" s="1"/>
    </row>
    <row r="25" spans="2:17" ht="12.75">
      <c r="B25" t="s">
        <v>25</v>
      </c>
      <c r="C25" s="1">
        <v>155.08239945993012</v>
      </c>
      <c r="D25" s="1">
        <v>160.975</v>
      </c>
      <c r="E25" s="1">
        <v>168.85548</v>
      </c>
      <c r="F25" s="1">
        <v>172.22859</v>
      </c>
      <c r="G25" s="1">
        <v>181.80344000000002</v>
      </c>
      <c r="H25" s="1">
        <v>198.88213000000002</v>
      </c>
      <c r="I25" s="1">
        <v>201.65223</v>
      </c>
      <c r="J25" s="1">
        <v>206.10893000000002</v>
      </c>
      <c r="K25" s="1">
        <v>298.85794849999996</v>
      </c>
      <c r="L25" s="1">
        <v>310.4644</v>
      </c>
      <c r="M25" s="1">
        <v>296.67556102479523</v>
      </c>
      <c r="N25" s="1">
        <v>281.95810023549745</v>
      </c>
      <c r="O25" s="1">
        <v>294.91639107430774</v>
      </c>
      <c r="P25" s="1">
        <v>302.2980494820698</v>
      </c>
      <c r="Q25" s="1"/>
    </row>
    <row r="26" spans="2:17" ht="13.5">
      <c r="B26" t="s">
        <v>102</v>
      </c>
      <c r="C26" s="1">
        <v>10.916</v>
      </c>
      <c r="D26" s="1">
        <v>12.312</v>
      </c>
      <c r="E26" s="1">
        <v>13.2425</v>
      </c>
      <c r="F26" s="1">
        <v>14.62884</v>
      </c>
      <c r="G26" s="1">
        <v>17.1332</v>
      </c>
      <c r="H26" s="1">
        <v>19.29904</v>
      </c>
      <c r="I26" s="1">
        <v>21.87099</v>
      </c>
      <c r="J26" s="1">
        <v>24.28876</v>
      </c>
      <c r="K26" s="1">
        <v>24.28876</v>
      </c>
      <c r="L26" s="1">
        <v>27.75796</v>
      </c>
      <c r="M26" s="1">
        <v>26.754502332458152</v>
      </c>
      <c r="N26" s="1">
        <v>29.914571471631756</v>
      </c>
      <c r="O26" s="25">
        <v>28.367190694636182</v>
      </c>
      <c r="P26" s="25">
        <v>26.508818010425607</v>
      </c>
      <c r="Q26" s="1"/>
    </row>
    <row r="27" spans="13:17" ht="12.75">
      <c r="M27" s="1"/>
      <c r="N27" s="1"/>
      <c r="O27" s="1"/>
      <c r="P27" s="1"/>
      <c r="Q27" s="1"/>
    </row>
    <row r="28" spans="2:17" ht="12.75">
      <c r="B28" s="3" t="s">
        <v>103</v>
      </c>
      <c r="C28" s="4">
        <f aca="true" t="shared" si="5" ref="C28:P28">SUM(C29:C37)</f>
        <v>1373.267494793</v>
      </c>
      <c r="D28" s="4">
        <f t="shared" si="5"/>
        <v>1469.0054335669997</v>
      </c>
      <c r="E28" s="4">
        <f t="shared" si="5"/>
        <v>1535.4820315249997</v>
      </c>
      <c r="F28" s="4">
        <f t="shared" si="5"/>
        <v>1696.5314421819999</v>
      </c>
      <c r="G28" s="4">
        <f t="shared" si="5"/>
        <v>1913.4249168949998</v>
      </c>
      <c r="H28" s="4">
        <f t="shared" si="5"/>
        <v>2056.3889049789996</v>
      </c>
      <c r="I28" s="4">
        <f t="shared" si="5"/>
        <v>1728.8311710239998</v>
      </c>
      <c r="J28" s="4">
        <f t="shared" si="5"/>
        <v>1242.2594253193054</v>
      </c>
      <c r="K28" s="4">
        <f t="shared" si="5"/>
        <v>1045.7039456491045</v>
      </c>
      <c r="L28" s="4">
        <f t="shared" si="5"/>
        <v>1423.919837619336</v>
      </c>
      <c r="M28" s="4">
        <f t="shared" si="5"/>
        <v>1213.7958904888242</v>
      </c>
      <c r="N28" s="4">
        <f t="shared" si="5"/>
        <v>1185.8071898920787</v>
      </c>
      <c r="O28" s="4">
        <f t="shared" si="5"/>
        <v>1202.6239744399222</v>
      </c>
      <c r="P28" s="4">
        <f t="shared" si="5"/>
        <v>1245.2028408300246</v>
      </c>
      <c r="Q28" s="1"/>
    </row>
    <row r="29" spans="2:17" ht="12.75">
      <c r="B29" t="s">
        <v>104</v>
      </c>
      <c r="C29" s="1">
        <v>1360.672664793</v>
      </c>
      <c r="D29" s="1">
        <v>1452.8874335669998</v>
      </c>
      <c r="E29" s="1">
        <v>1494.8440315249998</v>
      </c>
      <c r="F29" s="1">
        <v>1687.9116921819998</v>
      </c>
      <c r="G29" s="1">
        <v>1899.8261668949997</v>
      </c>
      <c r="H29" s="1">
        <v>2040.2798049789997</v>
      </c>
      <c r="I29" s="1">
        <v>1690.8284610239998</v>
      </c>
      <c r="J29" s="1">
        <v>1196.3047253193054</v>
      </c>
      <c r="K29" s="1">
        <v>387.0546788524043</v>
      </c>
      <c r="L29" s="1">
        <v>579.868916799813</v>
      </c>
      <c r="M29" s="1">
        <v>491.0676912814419</v>
      </c>
      <c r="N29" s="1">
        <v>447.8927116723531</v>
      </c>
      <c r="O29" s="1">
        <v>383.4562518607297</v>
      </c>
      <c r="P29" s="1">
        <v>404.69314203060486</v>
      </c>
      <c r="Q29" s="1"/>
    </row>
    <row r="30" spans="2:17" ht="12.75">
      <c r="B30" t="s">
        <v>24</v>
      </c>
      <c r="C30" s="1">
        <v>12.59483</v>
      </c>
      <c r="D30" s="1">
        <v>16.118</v>
      </c>
      <c r="E30" s="1">
        <v>40.638</v>
      </c>
      <c r="F30" s="1">
        <v>8.61975</v>
      </c>
      <c r="G30" s="1">
        <v>0</v>
      </c>
      <c r="H30" s="1">
        <v>0</v>
      </c>
      <c r="I30" s="1">
        <v>22.07271</v>
      </c>
      <c r="J30" s="1">
        <v>19.07887</v>
      </c>
      <c r="M30" s="1"/>
      <c r="N30" s="1"/>
      <c r="O30" s="1"/>
      <c r="P30" s="1"/>
      <c r="Q30" s="1"/>
    </row>
    <row r="31" spans="2:17" ht="12.75">
      <c r="B31" t="s">
        <v>82</v>
      </c>
      <c r="C31" s="1"/>
      <c r="D31" s="1"/>
      <c r="E31" s="1"/>
      <c r="F31" s="1"/>
      <c r="G31" s="1">
        <v>13.59875</v>
      </c>
      <c r="H31" s="1">
        <v>16.1091</v>
      </c>
      <c r="I31" s="1">
        <v>15.93</v>
      </c>
      <c r="J31" s="1">
        <v>15.7665</v>
      </c>
      <c r="M31" s="1"/>
      <c r="N31" s="1"/>
      <c r="O31" s="1"/>
      <c r="P31" s="1"/>
      <c r="Q31" s="1"/>
    </row>
    <row r="32" spans="2:17" ht="12.75">
      <c r="B32" t="s">
        <v>126</v>
      </c>
      <c r="C32" s="1"/>
      <c r="D32" s="1"/>
      <c r="E32" s="1"/>
      <c r="F32" s="1"/>
      <c r="G32" s="1"/>
      <c r="H32" s="1"/>
      <c r="I32" s="1"/>
      <c r="J32" s="1">
        <v>11.10933</v>
      </c>
      <c r="M32" s="1"/>
      <c r="N32" s="1"/>
      <c r="O32" s="1"/>
      <c r="P32" s="1"/>
      <c r="Q32" s="1"/>
    </row>
    <row r="33" spans="2:17" ht="12.75">
      <c r="B33" t="s">
        <v>127</v>
      </c>
      <c r="K33" s="1">
        <v>556.1454395292044</v>
      </c>
      <c r="L33" s="1">
        <v>679.5802062961366</v>
      </c>
      <c r="M33" s="1">
        <v>657.0688906964135</v>
      </c>
      <c r="N33" s="1">
        <v>628.0528029966513</v>
      </c>
      <c r="O33" s="1">
        <v>703.5484556274992</v>
      </c>
      <c r="P33" s="1">
        <v>747.1608584789269</v>
      </c>
      <c r="Q33" s="1"/>
    </row>
    <row r="34" spans="2:17" ht="12.75">
      <c r="B34" t="s">
        <v>128</v>
      </c>
      <c r="K34" s="1">
        <v>102.50382726749578</v>
      </c>
      <c r="L34" s="1">
        <v>164.4707145233866</v>
      </c>
      <c r="M34" s="1">
        <v>65.65930851096874</v>
      </c>
      <c r="N34" s="1">
        <v>109.86167522307447</v>
      </c>
      <c r="O34" s="1">
        <v>115.61926695169328</v>
      </c>
      <c r="P34" s="1">
        <v>93.34884032049283</v>
      </c>
      <c r="Q34" s="1"/>
    </row>
    <row r="35" spans="2:17" ht="12.75">
      <c r="B35" t="s">
        <v>53</v>
      </c>
      <c r="K35" s="1"/>
      <c r="M35" s="1"/>
      <c r="N35" s="1"/>
      <c r="O35" s="1">
        <v>0</v>
      </c>
      <c r="P35" s="1"/>
      <c r="Q35" s="1"/>
    </row>
    <row r="36" spans="2:17" ht="12.75">
      <c r="B36" t="s">
        <v>54</v>
      </c>
      <c r="K36" s="1"/>
      <c r="M36" s="1"/>
      <c r="N36" s="1"/>
      <c r="O36" s="1"/>
      <c r="P36" s="1"/>
      <c r="Q36" s="1"/>
    </row>
    <row r="37" spans="2:17" ht="12.75">
      <c r="B37" t="s">
        <v>55</v>
      </c>
      <c r="K37" s="1"/>
      <c r="M37" s="1"/>
      <c r="N37" s="1"/>
      <c r="O37" s="1"/>
      <c r="P37" s="1"/>
      <c r="Q37" s="1"/>
    </row>
    <row r="38" spans="13:17" ht="12.75">
      <c r="M38" s="1"/>
      <c r="N38" s="1"/>
      <c r="O38" s="1"/>
      <c r="P38" s="1"/>
      <c r="Q38" s="1"/>
    </row>
    <row r="39" spans="1:17" ht="12.75">
      <c r="A39" s="7"/>
      <c r="B39" s="7" t="s">
        <v>111</v>
      </c>
      <c r="C39" s="8">
        <f aca="true" t="shared" si="6" ref="C39:P39">C9+C23+C28</f>
        <v>2231.461807772389</v>
      </c>
      <c r="D39" s="8">
        <f t="shared" si="6"/>
        <v>2430.464099421836</v>
      </c>
      <c r="E39" s="8">
        <f t="shared" si="6"/>
        <v>2579.2148016803976</v>
      </c>
      <c r="F39" s="8">
        <f t="shared" si="6"/>
        <v>2852.336796293488</v>
      </c>
      <c r="G39" s="8">
        <f t="shared" si="6"/>
        <v>3225.8378444827053</v>
      </c>
      <c r="H39" s="8">
        <f t="shared" si="6"/>
        <v>3419.618549287758</v>
      </c>
      <c r="I39" s="8">
        <f t="shared" si="6"/>
        <v>3011.5340225552636</v>
      </c>
      <c r="J39" s="8">
        <f t="shared" si="6"/>
        <v>2385.846095491762</v>
      </c>
      <c r="K39" s="8">
        <f t="shared" si="6"/>
        <v>2552.462784321561</v>
      </c>
      <c r="L39" s="8">
        <f t="shared" si="6"/>
        <v>3110.4437165049685</v>
      </c>
      <c r="M39" s="8">
        <f t="shared" si="6"/>
        <v>2860.3925522315517</v>
      </c>
      <c r="N39" s="8">
        <f t="shared" si="6"/>
        <v>2777.2729320548106</v>
      </c>
      <c r="O39" s="8">
        <f t="shared" si="6"/>
        <v>2816.19597993733</v>
      </c>
      <c r="P39" s="8">
        <f t="shared" si="6"/>
        <v>2902.527057115394</v>
      </c>
      <c r="Q39" s="1"/>
    </row>
    <row r="40" spans="13:17" ht="12.75">
      <c r="M40" s="1"/>
      <c r="N40" s="1"/>
      <c r="O40" s="1"/>
      <c r="P40" s="1"/>
      <c r="Q40" s="1"/>
    </row>
    <row r="41" spans="2:17" ht="12.75">
      <c r="B41" t="s">
        <v>99</v>
      </c>
      <c r="C41" s="1">
        <v>56.82219262630874</v>
      </c>
      <c r="D41" s="1">
        <v>114.77070676106446</v>
      </c>
      <c r="E41" s="1">
        <v>113.61649804290036</v>
      </c>
      <c r="F41" s="1">
        <v>145.24709363004067</v>
      </c>
      <c r="G41" s="1">
        <v>261.42232048430907</v>
      </c>
      <c r="H41" s="1">
        <v>182.9963722797806</v>
      </c>
      <c r="I41" s="1">
        <v>-250.69271041997723</v>
      </c>
      <c r="J41" s="1">
        <v>-800.833718776778</v>
      </c>
      <c r="K41" s="1">
        <v>-762.9044793248884</v>
      </c>
      <c r="L41" s="1">
        <v>92.51589172055513</v>
      </c>
      <c r="M41" s="1">
        <v>39.98457343044609</v>
      </c>
      <c r="N41" s="1">
        <v>93.89048481967652</v>
      </c>
      <c r="O41" s="1">
        <v>25.83124421938651</v>
      </c>
      <c r="P41" s="1">
        <v>187.40928102006495</v>
      </c>
      <c r="Q41" s="1"/>
    </row>
    <row r="42" spans="2:17" ht="12.75">
      <c r="B42" t="s">
        <v>100</v>
      </c>
      <c r="C42" s="1">
        <v>124.8175240676316</v>
      </c>
      <c r="D42" s="1">
        <v>116.89000959127951</v>
      </c>
      <c r="E42" s="1">
        <v>56.82219262630874</v>
      </c>
      <c r="F42" s="1">
        <v>114.77070676106446</v>
      </c>
      <c r="G42" s="1">
        <v>113.61649804290036</v>
      </c>
      <c r="H42" s="1">
        <v>145.24709363004067</v>
      </c>
      <c r="I42" s="1">
        <v>261.42232048430907</v>
      </c>
      <c r="J42" s="1">
        <v>182.9963722797806</v>
      </c>
      <c r="K42" s="1">
        <v>183.07678335503334</v>
      </c>
      <c r="L42" s="1">
        <v>0</v>
      </c>
      <c r="M42" s="1">
        <v>-50.37260877402151</v>
      </c>
      <c r="N42" s="1">
        <v>-3.873489908621332</v>
      </c>
      <c r="O42" s="1">
        <v>-56.40009035991287</v>
      </c>
      <c r="P42" s="1">
        <v>-2.4772480014796376</v>
      </c>
      <c r="Q42" s="1"/>
    </row>
    <row r="43" spans="2:17" ht="12.75">
      <c r="B43" s="3" t="s">
        <v>16</v>
      </c>
      <c r="C43" s="4">
        <f>C39-C41+C42</f>
        <v>2299.457139213712</v>
      </c>
      <c r="D43" s="4">
        <f>D39-D41+D42</f>
        <v>2432.583402252051</v>
      </c>
      <c r="E43" s="4">
        <f>E39-E41+E42</f>
        <v>2522.420496263806</v>
      </c>
      <c r="F43" s="4">
        <f aca="true" t="shared" si="7" ref="F43:K43">F39-F41+F42</f>
        <v>2821.860409424512</v>
      </c>
      <c r="G43" s="4">
        <f t="shared" si="7"/>
        <v>3078.0320220412964</v>
      </c>
      <c r="H43" s="4">
        <f t="shared" si="7"/>
        <v>3381.869270638018</v>
      </c>
      <c r="I43" s="4">
        <f t="shared" si="7"/>
        <v>3523.64905345955</v>
      </c>
      <c r="J43" s="4">
        <f t="shared" si="7"/>
        <v>3369.6761865483204</v>
      </c>
      <c r="K43" s="4">
        <f t="shared" si="7"/>
        <v>3498.4440470014824</v>
      </c>
      <c r="L43" s="4">
        <f>L39-L41+L42</f>
        <v>3017.9278247844136</v>
      </c>
      <c r="M43" s="4">
        <f>M39-M41+M42</f>
        <v>2770.035370027084</v>
      </c>
      <c r="N43" s="4">
        <f>N39-N41+N42</f>
        <v>2679.5089573265127</v>
      </c>
      <c r="O43" s="4">
        <f>O39-O41+O42</f>
        <v>2733.9646453580303</v>
      </c>
      <c r="P43" s="4">
        <f>P39-P41+P42</f>
        <v>2712.6405280938498</v>
      </c>
      <c r="Q43" s="1"/>
    </row>
    <row r="44" spans="13:17" ht="12.75">
      <c r="M44" s="1"/>
      <c r="N44" s="1"/>
      <c r="O44" s="1"/>
      <c r="P44" s="1"/>
      <c r="Q44" s="1"/>
    </row>
    <row r="45" spans="1:17" ht="12.75">
      <c r="A45" s="3"/>
      <c r="B45" s="3" t="s">
        <v>120</v>
      </c>
      <c r="C45" s="4">
        <f>C46+C47+C48</f>
        <v>14.818815207000124</v>
      </c>
      <c r="D45" s="4">
        <f aca="true" t="shared" si="8" ref="D45:K45">D46+D47+D48</f>
        <v>15.755676433000115</v>
      </c>
      <c r="E45" s="4">
        <f t="shared" si="8"/>
        <v>16.45951847500023</v>
      </c>
      <c r="F45" s="4">
        <f t="shared" si="8"/>
        <v>17.9368478180003</v>
      </c>
      <c r="G45" s="4">
        <f t="shared" si="8"/>
        <v>19.65771310500042</v>
      </c>
      <c r="H45" s="4">
        <f t="shared" si="8"/>
        <v>21.11412502100052</v>
      </c>
      <c r="I45" s="4">
        <f t="shared" si="8"/>
        <v>17.49777897600029</v>
      </c>
      <c r="J45" s="4">
        <f t="shared" si="8"/>
        <v>12.399564680694539</v>
      </c>
      <c r="K45" s="4">
        <f t="shared" si="8"/>
        <v>4.314560000000029</v>
      </c>
      <c r="L45" s="4">
        <f>L46+L47+L48</f>
        <v>6.849729999999909</v>
      </c>
      <c r="M45" s="4">
        <f>M46+M47+M48</f>
        <v>6.443514132000001</v>
      </c>
      <c r="N45" s="4">
        <f>N46+N47+N48</f>
        <v>6.704455352994</v>
      </c>
      <c r="O45" s="4">
        <f>O46+O47+O48</f>
        <v>7.6130739300700006</v>
      </c>
      <c r="P45" s="4">
        <f>P46+P47+P48</f>
        <v>8.216690489182</v>
      </c>
      <c r="Q45" s="1"/>
    </row>
    <row r="46" spans="2:17" ht="12.75">
      <c r="B46" t="s">
        <v>44</v>
      </c>
      <c r="C46" s="1">
        <v>8.727335207000124</v>
      </c>
      <c r="D46" s="1">
        <v>9.318566433000115</v>
      </c>
      <c r="E46" s="1">
        <v>10.010978475000229</v>
      </c>
      <c r="F46" s="1">
        <v>11.303957818000299</v>
      </c>
      <c r="G46" s="1">
        <v>12.723143105000418</v>
      </c>
      <c r="H46" s="1">
        <v>21.11412502100052</v>
      </c>
      <c r="I46" s="1">
        <v>17.49777897600029</v>
      </c>
      <c r="J46" s="1">
        <v>12.399564680694539</v>
      </c>
      <c r="K46" s="1">
        <v>4.314560000000029</v>
      </c>
      <c r="L46" s="1">
        <v>6.849729999999909</v>
      </c>
      <c r="M46" s="1">
        <v>6.443514132000001</v>
      </c>
      <c r="N46" s="1">
        <v>6.704455352994</v>
      </c>
      <c r="O46" s="1">
        <v>7.6130739300700006</v>
      </c>
      <c r="P46" s="1">
        <v>8.216690489182</v>
      </c>
      <c r="Q46" s="1"/>
    </row>
    <row r="47" spans="2:17" ht="12.75">
      <c r="B47" t="s">
        <v>58</v>
      </c>
      <c r="K47" s="1"/>
      <c r="M47" s="1"/>
      <c r="N47" s="1"/>
      <c r="O47" s="1"/>
      <c r="P47" s="1"/>
      <c r="Q47" s="1"/>
    </row>
    <row r="48" spans="2:17" ht="12.75">
      <c r="B48" t="s">
        <v>122</v>
      </c>
      <c r="C48" s="1">
        <v>6.09148</v>
      </c>
      <c r="D48" s="1">
        <v>6.43711</v>
      </c>
      <c r="E48" s="1">
        <v>6.44854</v>
      </c>
      <c r="F48" s="1">
        <v>6.63289</v>
      </c>
      <c r="G48" s="1">
        <v>6.93457</v>
      </c>
      <c r="H48" s="1"/>
      <c r="I48" s="1"/>
      <c r="J48" s="1"/>
      <c r="M48" s="1"/>
      <c r="N48" s="1">
        <v>0</v>
      </c>
      <c r="O48" s="1"/>
      <c r="P48" s="1"/>
      <c r="Q48" s="1"/>
    </row>
    <row r="49" spans="2:17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2:17" ht="12.75">
      <c r="B51" s="3" t="s">
        <v>49</v>
      </c>
      <c r="M51" s="1"/>
      <c r="N51" s="1"/>
      <c r="O51" s="1"/>
      <c r="P51" s="1"/>
      <c r="Q51" s="1"/>
    </row>
    <row r="52" spans="2:17" ht="12.75">
      <c r="B52" t="s">
        <v>50</v>
      </c>
      <c r="C52" s="1">
        <v>193.816</v>
      </c>
      <c r="D52" s="1">
        <v>205.095</v>
      </c>
      <c r="E52" s="1">
        <v>224.79785</v>
      </c>
      <c r="F52" s="1">
        <v>256.01856</v>
      </c>
      <c r="G52" s="1">
        <v>305.49907</v>
      </c>
      <c r="H52" s="1">
        <v>333.92922</v>
      </c>
      <c r="I52" s="1">
        <v>368.5093</v>
      </c>
      <c r="J52" s="1">
        <v>370.99598</v>
      </c>
      <c r="K52" s="1">
        <v>537.35124</v>
      </c>
      <c r="L52" s="1">
        <v>525.05148</v>
      </c>
      <c r="M52" s="1">
        <v>520.0490741099999</v>
      </c>
      <c r="N52" s="1">
        <v>479.23359345</v>
      </c>
      <c r="O52" s="1">
        <v>496.88976066</v>
      </c>
      <c r="P52" s="1">
        <v>505.02353246</v>
      </c>
      <c r="Q52" s="1"/>
    </row>
    <row r="53" spans="2:17" ht="12.75">
      <c r="B53" t="s">
        <v>51</v>
      </c>
      <c r="C53" s="1">
        <v>15.981</v>
      </c>
      <c r="D53" s="1">
        <v>21.355</v>
      </c>
      <c r="E53" s="1">
        <v>18.892</v>
      </c>
      <c r="F53" s="1">
        <v>22.737</v>
      </c>
      <c r="G53" s="1">
        <v>31.554</v>
      </c>
      <c r="H53" s="1">
        <v>37.709</v>
      </c>
      <c r="I53" s="1">
        <v>34.554</v>
      </c>
      <c r="J53" s="1">
        <v>34.914</v>
      </c>
      <c r="K53" s="1">
        <v>34.914</v>
      </c>
      <c r="L53" s="1">
        <v>39.518</v>
      </c>
      <c r="M53" s="1">
        <v>40.899</v>
      </c>
      <c r="N53" s="1">
        <v>41.988</v>
      </c>
      <c r="O53" s="1">
        <v>53.958</v>
      </c>
      <c r="P53" s="1">
        <v>48.776</v>
      </c>
      <c r="Q53" s="1"/>
    </row>
    <row r="54" spans="2:17" ht="12.75">
      <c r="B54" t="s">
        <v>52</v>
      </c>
      <c r="C54" s="1">
        <v>77.56899999999999</v>
      </c>
      <c r="D54" s="1">
        <v>129.398</v>
      </c>
      <c r="E54" s="1">
        <v>142.46800000000002</v>
      </c>
      <c r="F54" s="1">
        <v>171.174</v>
      </c>
      <c r="G54" s="1">
        <v>200.125</v>
      </c>
      <c r="H54" s="1">
        <v>197.691</v>
      </c>
      <c r="I54" s="1">
        <v>141.175</v>
      </c>
      <c r="J54" s="1">
        <v>120.989</v>
      </c>
      <c r="K54" s="1">
        <v>120.989</v>
      </c>
      <c r="L54" s="1">
        <v>109.354</v>
      </c>
      <c r="M54" s="1">
        <v>95.34</v>
      </c>
      <c r="N54" s="1">
        <v>80.355</v>
      </c>
      <c r="O54" s="1">
        <v>71.431</v>
      </c>
      <c r="P54" s="1">
        <v>75.677</v>
      </c>
      <c r="Q54" s="1"/>
    </row>
    <row r="55" spans="2:17" ht="12.75">
      <c r="B55" t="s">
        <v>62</v>
      </c>
      <c r="C55" s="1">
        <v>18.65839851</v>
      </c>
      <c r="D55" s="1">
        <v>19.84</v>
      </c>
      <c r="E55" s="1">
        <v>22.05129</v>
      </c>
      <c r="F55" s="1">
        <v>23.11002</v>
      </c>
      <c r="G55" s="1">
        <v>24.22938</v>
      </c>
      <c r="H55" s="1">
        <v>25.54382</v>
      </c>
      <c r="I55" s="1">
        <v>25.90039</v>
      </c>
      <c r="J55" s="1">
        <v>25.195</v>
      </c>
      <c r="K55" s="1">
        <v>25.195</v>
      </c>
      <c r="L55" s="1">
        <v>24.918200000000002</v>
      </c>
      <c r="M55" s="1">
        <v>38.42269199</v>
      </c>
      <c r="N55" s="1">
        <v>45.18258739</v>
      </c>
      <c r="O55" s="1">
        <v>14.750920446</v>
      </c>
      <c r="P55" s="1"/>
      <c r="Q55" s="1"/>
    </row>
    <row r="56" spans="2:17" ht="12.75">
      <c r="B56" t="s">
        <v>46</v>
      </c>
      <c r="C56" s="1">
        <v>27.202</v>
      </c>
      <c r="D56" s="1">
        <v>27.177</v>
      </c>
      <c r="E56" s="1">
        <v>27.555</v>
      </c>
      <c r="F56" s="1">
        <v>30.705</v>
      </c>
      <c r="G56" s="1">
        <v>31.936</v>
      </c>
      <c r="H56" s="1">
        <v>31.801</v>
      </c>
      <c r="I56" s="1">
        <v>32.769</v>
      </c>
      <c r="J56" s="1">
        <v>32.189</v>
      </c>
      <c r="K56" s="1">
        <v>32.189</v>
      </c>
      <c r="L56" s="1">
        <v>31.695</v>
      </c>
      <c r="M56" s="1">
        <v>28.331</v>
      </c>
      <c r="N56" s="1">
        <v>20.557</v>
      </c>
      <c r="O56" s="1">
        <v>24.378</v>
      </c>
      <c r="P56" s="1">
        <v>21.364</v>
      </c>
      <c r="Q56" s="1"/>
    </row>
    <row r="57" spans="2:17" ht="12.75">
      <c r="B57" s="16" t="s">
        <v>64</v>
      </c>
      <c r="C57" s="1">
        <f aca="true" t="shared" si="9" ref="C57:K57">C19</f>
        <v>17.05628814</v>
      </c>
      <c r="D57" s="1">
        <f t="shared" si="9"/>
        <v>19.036</v>
      </c>
      <c r="E57" s="1">
        <f t="shared" si="9"/>
        <v>20.73</v>
      </c>
      <c r="F57" s="1">
        <f t="shared" si="9"/>
        <v>24.084509999999998</v>
      </c>
      <c r="G57" s="1">
        <f t="shared" si="9"/>
        <v>26.5738</v>
      </c>
      <c r="H57" s="1">
        <f t="shared" si="9"/>
        <v>29.41207</v>
      </c>
      <c r="I57" s="1">
        <f t="shared" si="9"/>
        <v>17.56139</v>
      </c>
      <c r="J57" s="1">
        <f t="shared" si="9"/>
        <v>12.0637</v>
      </c>
      <c r="K57" s="1">
        <f t="shared" si="9"/>
        <v>12.0637</v>
      </c>
      <c r="L57" s="1">
        <v>10.724120000000001</v>
      </c>
      <c r="M57" s="1">
        <v>6.50177524</v>
      </c>
      <c r="N57" s="1">
        <v>4.14836763</v>
      </c>
      <c r="O57" s="1">
        <v>3.42592879</v>
      </c>
      <c r="P57" s="1">
        <v>3.5903969700000005</v>
      </c>
      <c r="Q57" s="1"/>
    </row>
    <row r="58" spans="2:17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41.044170490000006</v>
      </c>
      <c r="P58" s="1">
        <v>29.45484</v>
      </c>
      <c r="Q58" s="1"/>
    </row>
    <row r="59" spans="2:17" ht="12.75">
      <c r="B59" t="s">
        <v>143</v>
      </c>
      <c r="C59" s="1">
        <v>48.8678</v>
      </c>
      <c r="D59" s="1">
        <v>61.99628</v>
      </c>
      <c r="E59" s="1">
        <v>64.12167</v>
      </c>
      <c r="F59" s="1">
        <v>61.818099999999994</v>
      </c>
      <c r="G59" s="1">
        <v>82.69626999999998</v>
      </c>
      <c r="H59" s="1">
        <v>80.53089000000001</v>
      </c>
      <c r="I59" s="1">
        <v>83.78399</v>
      </c>
      <c r="J59" s="1">
        <v>88.27803</v>
      </c>
      <c r="K59" s="1">
        <v>88.27803</v>
      </c>
      <c r="L59" s="1">
        <v>105.93954</v>
      </c>
      <c r="M59" s="1">
        <v>102.48929000000001</v>
      </c>
      <c r="N59" s="1">
        <v>119.89329000000001</v>
      </c>
      <c r="O59" s="1">
        <v>135.36856</v>
      </c>
      <c r="P59" s="1">
        <v>95.51045</v>
      </c>
      <c r="Q59" s="1"/>
    </row>
    <row r="60" spans="2:17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6"/>
      <c r="M62" s="1"/>
      <c r="N62" s="1"/>
      <c r="O62" s="1"/>
      <c r="P62" s="1"/>
      <c r="Q62" s="1"/>
    </row>
    <row r="63" spans="2:18" ht="12.75">
      <c r="B63" s="3" t="s">
        <v>0</v>
      </c>
      <c r="C63" s="4">
        <v>120.512</v>
      </c>
      <c r="D63" s="4">
        <v>128.679</v>
      </c>
      <c r="E63" s="4">
        <v>132.39549</v>
      </c>
      <c r="F63" s="4">
        <v>149.49513</v>
      </c>
      <c r="G63" s="4">
        <v>168.26399</v>
      </c>
      <c r="H63" s="4">
        <v>180.7037</v>
      </c>
      <c r="I63" s="4">
        <v>149.75346</v>
      </c>
      <c r="J63" s="4">
        <v>105.95614</v>
      </c>
      <c r="K63" s="4">
        <v>181.56876</v>
      </c>
      <c r="L63" s="4">
        <v>243.42692000000002</v>
      </c>
      <c r="M63" s="4">
        <v>235.34009820809567</v>
      </c>
      <c r="N63" s="4">
        <v>227.0620804754311</v>
      </c>
      <c r="O63" s="4">
        <v>243.56083588876334</v>
      </c>
      <c r="P63" s="4">
        <v>257.0125692575967</v>
      </c>
      <c r="Q63" s="4"/>
      <c r="R63" s="3"/>
    </row>
    <row r="64" spans="13:17" ht="12.75">
      <c r="M64" s="1"/>
      <c r="N64" s="1"/>
      <c r="O64" s="1"/>
      <c r="P64" s="1"/>
      <c r="Q64" s="1"/>
    </row>
    <row r="65" spans="2:17" ht="12.75">
      <c r="B65" s="7" t="s">
        <v>1</v>
      </c>
      <c r="M65" s="1"/>
      <c r="N65" s="1"/>
      <c r="O65" s="1"/>
      <c r="P65" s="1"/>
      <c r="Q65" s="1"/>
    </row>
    <row r="66" spans="2:17" ht="12.75">
      <c r="B66" t="s">
        <v>119</v>
      </c>
      <c r="C66" s="1">
        <v>12237.785</v>
      </c>
      <c r="D66" s="1">
        <v>13094.947</v>
      </c>
      <c r="E66" s="1">
        <v>13986.836</v>
      </c>
      <c r="F66" s="1">
        <v>15215.503</v>
      </c>
      <c r="G66" s="1">
        <v>16231.118</v>
      </c>
      <c r="H66" s="1">
        <v>17482.445</v>
      </c>
      <c r="I66" s="1">
        <v>18154.86</v>
      </c>
      <c r="J66" s="1">
        <v>17777.51</v>
      </c>
      <c r="K66" s="1">
        <v>17777.51</v>
      </c>
      <c r="L66" s="1">
        <v>18026.718</v>
      </c>
      <c r="M66" s="1">
        <v>17563.209</v>
      </c>
      <c r="N66" s="1">
        <v>16836.093</v>
      </c>
      <c r="O66" s="1">
        <v>16840.911</v>
      </c>
      <c r="P66" s="1">
        <v>16906.652</v>
      </c>
      <c r="Q66" s="1"/>
    </row>
    <row r="67" spans="2:17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  <c r="Q67" s="1"/>
    </row>
    <row r="68" spans="2:17" ht="12.75">
      <c r="B68" t="s">
        <v>136</v>
      </c>
      <c r="C68" s="1">
        <f>C66/C67</f>
        <v>15167.031134565663</v>
      </c>
      <c r="D68" s="1">
        <f aca="true" t="shared" si="10" ref="D68:P68">D66/D67</f>
        <v>15617.33317357058</v>
      </c>
      <c r="E68" s="1">
        <f t="shared" si="10"/>
        <v>16051.594685515578</v>
      </c>
      <c r="F68" s="1">
        <f t="shared" si="10"/>
        <v>16765.94425536281</v>
      </c>
      <c r="G68" s="1">
        <f t="shared" si="10"/>
        <v>17200.768719479907</v>
      </c>
      <c r="H68" s="1">
        <f t="shared" si="10"/>
        <v>17929.582643707396</v>
      </c>
      <c r="I68" s="1">
        <f t="shared" si="10"/>
        <v>18229.883023788152</v>
      </c>
      <c r="J68" s="1">
        <f t="shared" si="10"/>
        <v>17806.00849589921</v>
      </c>
      <c r="K68" s="1">
        <f t="shared" si="10"/>
        <v>17806.00849589921</v>
      </c>
      <c r="L68" s="1">
        <f t="shared" si="10"/>
        <v>18026.718</v>
      </c>
      <c r="M68" s="1">
        <f t="shared" si="10"/>
        <v>17558.12629112441</v>
      </c>
      <c r="N68" s="1">
        <f t="shared" si="10"/>
        <v>16823.038091555976</v>
      </c>
      <c r="O68" s="1">
        <f t="shared" si="10"/>
        <v>16732.606703455735</v>
      </c>
      <c r="P68" s="1">
        <f t="shared" si="10"/>
        <v>16864.7997522969</v>
      </c>
      <c r="Q68" s="1"/>
    </row>
    <row r="69" spans="2:17" ht="12.75">
      <c r="B69" t="s">
        <v>109</v>
      </c>
      <c r="C69" s="1">
        <v>1073050</v>
      </c>
      <c r="D69" s="1">
        <v>1073904</v>
      </c>
      <c r="E69" s="1">
        <v>1075286</v>
      </c>
      <c r="F69" s="1">
        <v>1083879</v>
      </c>
      <c r="G69" s="1">
        <v>1086373</v>
      </c>
      <c r="H69" s="1">
        <v>1089990</v>
      </c>
      <c r="I69" s="1">
        <v>1097744</v>
      </c>
      <c r="J69" s="1">
        <v>1102410</v>
      </c>
      <c r="K69" s="1">
        <v>1102410</v>
      </c>
      <c r="L69" s="1">
        <v>1107220</v>
      </c>
      <c r="M69" s="1">
        <v>1109367</v>
      </c>
      <c r="N69" s="1">
        <v>1108130</v>
      </c>
      <c r="O69" s="1">
        <v>1104004</v>
      </c>
      <c r="P69" s="1">
        <v>1099632</v>
      </c>
      <c r="Q69" s="1"/>
    </row>
    <row r="70" spans="2:17" ht="12.75">
      <c r="B70" t="s">
        <v>59</v>
      </c>
      <c r="C70" s="1">
        <v>1144104.1712693172</v>
      </c>
      <c r="D70" s="1">
        <v>1147538.1570570462</v>
      </c>
      <c r="E70" s="1">
        <v>1150411.8821312343</v>
      </c>
      <c r="F70" s="1">
        <v>1162108.1567702047</v>
      </c>
      <c r="G70" s="1">
        <v>1166078.1646854803</v>
      </c>
      <c r="H70" s="1">
        <v>1169507.0876703402</v>
      </c>
      <c r="I70" s="1">
        <v>1179891.3222721084</v>
      </c>
      <c r="J70" s="1">
        <v>1185930.845758779</v>
      </c>
      <c r="K70" s="1">
        <v>1185930.845758779</v>
      </c>
      <c r="L70" s="1"/>
      <c r="M70" s="1"/>
      <c r="N70" s="1"/>
      <c r="O70" s="1"/>
      <c r="P70" s="1"/>
      <c r="Q70" s="1"/>
    </row>
    <row r="71" spans="2:17" ht="12.75">
      <c r="B71" t="s">
        <v>60</v>
      </c>
      <c r="C71" s="1">
        <v>1147872.3730813784</v>
      </c>
      <c r="D71" s="1">
        <v>1151031.232975729</v>
      </c>
      <c r="E71" s="1">
        <v>1150487.8074838053</v>
      </c>
      <c r="F71" s="1">
        <v>1158725.4061974888</v>
      </c>
      <c r="G71" s="1">
        <v>1158287.1028861406</v>
      </c>
      <c r="H71" s="1">
        <v>1158688.0806403616</v>
      </c>
      <c r="I71" s="1">
        <v>1165270.8282702072</v>
      </c>
      <c r="J71" s="1">
        <v>1168363.3496915447</v>
      </c>
      <c r="K71" s="1">
        <v>1168363.3496915447</v>
      </c>
      <c r="L71" s="1">
        <v>1169068.2925095777</v>
      </c>
      <c r="M71" s="1">
        <v>1165941.6402241779</v>
      </c>
      <c r="N71" s="1">
        <v>1160134.130002052</v>
      </c>
      <c r="O71" s="1">
        <v>1180337.4282219647</v>
      </c>
      <c r="P71" s="1">
        <v>1161888.0922922925</v>
      </c>
      <c r="Q71" s="1"/>
    </row>
    <row r="72" spans="13:17" ht="12.75">
      <c r="M72" s="1"/>
      <c r="N72" s="1"/>
      <c r="O72" s="1"/>
      <c r="P72" s="1"/>
      <c r="Q72" s="1"/>
    </row>
    <row r="73" spans="2:17" ht="12.75">
      <c r="B73" s="7" t="s">
        <v>61</v>
      </c>
      <c r="M73" s="1"/>
      <c r="N73" s="1"/>
      <c r="O73" s="1"/>
      <c r="P73" s="1"/>
      <c r="Q73" s="1"/>
    </row>
    <row r="74" spans="2:17" ht="12.75">
      <c r="B74" t="s">
        <v>67</v>
      </c>
      <c r="C74" s="9">
        <f aca="true" t="shared" si="11" ref="C74:L74">C39/C66</f>
        <v>0.18234196856476798</v>
      </c>
      <c r="D74" s="9">
        <f t="shared" si="11"/>
        <v>0.18560320247358283</v>
      </c>
      <c r="E74" s="9">
        <f t="shared" si="11"/>
        <v>0.1844030202170382</v>
      </c>
      <c r="F74" s="9">
        <f t="shared" si="11"/>
        <v>0.18746253714343114</v>
      </c>
      <c r="G74" s="9">
        <f t="shared" si="11"/>
        <v>0.19874403257266107</v>
      </c>
      <c r="H74" s="9">
        <f t="shared" si="11"/>
        <v>0.19560299198926456</v>
      </c>
      <c r="I74" s="9">
        <f t="shared" si="11"/>
        <v>0.16588032199395994</v>
      </c>
      <c r="J74" s="9">
        <f t="shared" si="11"/>
        <v>0.13420586434724335</v>
      </c>
      <c r="K74" s="9">
        <f t="shared" si="11"/>
        <v>0.14357819426463891</v>
      </c>
      <c r="L74" s="14">
        <f t="shared" si="11"/>
        <v>0.1725463124516048</v>
      </c>
      <c r="M74" s="14">
        <f>M39/M66</f>
        <v>0.16286275203076794</v>
      </c>
      <c r="N74" s="14">
        <f>N39/N66</f>
        <v>0.16495946726207858</v>
      </c>
      <c r="O74" s="14">
        <f>O39/O66</f>
        <v>0.1672234940222254</v>
      </c>
      <c r="P74" s="14">
        <f>P39/P66</f>
        <v>0.1716795884315472</v>
      </c>
      <c r="Q74" s="1"/>
    </row>
    <row r="75" spans="2:17" ht="12.75">
      <c r="B75" t="s">
        <v>112</v>
      </c>
      <c r="C75" s="9">
        <f aca="true" t="shared" si="12" ref="C75:L75">C43/C66</f>
        <v>0.18789814817090772</v>
      </c>
      <c r="D75" s="9">
        <f t="shared" si="12"/>
        <v>0.18576504374183805</v>
      </c>
      <c r="E75" s="9">
        <f t="shared" si="12"/>
        <v>0.1803424660347634</v>
      </c>
      <c r="F75" s="9">
        <f t="shared" si="12"/>
        <v>0.18545955460194197</v>
      </c>
      <c r="G75" s="9">
        <f t="shared" si="12"/>
        <v>0.1896377083846779</v>
      </c>
      <c r="H75" s="9">
        <f t="shared" si="12"/>
        <v>0.19344372429817558</v>
      </c>
      <c r="I75" s="9">
        <f t="shared" si="12"/>
        <v>0.19408847291907236</v>
      </c>
      <c r="J75" s="9">
        <f t="shared" si="12"/>
        <v>0.18954714054714752</v>
      </c>
      <c r="K75" s="9">
        <f t="shared" si="12"/>
        <v>0.19679044179986302</v>
      </c>
      <c r="L75" s="14">
        <f t="shared" si="12"/>
        <v>0.1674141585165094</v>
      </c>
      <c r="M75" s="14">
        <f>M43/M66</f>
        <v>0.15771806678535136</v>
      </c>
      <c r="N75" s="14">
        <f>N43/N66</f>
        <v>0.15915265835883138</v>
      </c>
      <c r="O75" s="14">
        <f>O43/O66</f>
        <v>0.16234066229303334</v>
      </c>
      <c r="P75" s="14">
        <f>P43/P66</f>
        <v>0.16044811995265829</v>
      </c>
      <c r="Q75" s="1"/>
    </row>
    <row r="76" spans="2:17" ht="12.75">
      <c r="B76" t="s">
        <v>140</v>
      </c>
      <c r="C76" s="1">
        <f aca="true" t="shared" si="13" ref="C76:L76">C39/C67</f>
        <v>2765.5863143598294</v>
      </c>
      <c r="D76" s="1">
        <f t="shared" si="13"/>
        <v>2898.627051111622</v>
      </c>
      <c r="E76" s="1">
        <f t="shared" si="13"/>
        <v>2959.962539308832</v>
      </c>
      <c r="F76" s="1">
        <f t="shared" si="13"/>
        <v>3142.986447715647</v>
      </c>
      <c r="G76" s="1">
        <f t="shared" si="13"/>
        <v>3418.550138659124</v>
      </c>
      <c r="H76" s="1">
        <f t="shared" si="13"/>
        <v>3507.080010227954</v>
      </c>
      <c r="I76" s="1">
        <f t="shared" si="13"/>
        <v>3023.9788658982025</v>
      </c>
      <c r="J76" s="1">
        <f t="shared" si="13"/>
        <v>2389.6707607665116</v>
      </c>
      <c r="K76" s="1">
        <f t="shared" si="13"/>
        <v>2556.554546902027</v>
      </c>
      <c r="L76" s="10">
        <f t="shared" si="13"/>
        <v>3110.4437165049685</v>
      </c>
      <c r="M76" s="10">
        <f>M39/M67</f>
        <v>2859.564768276302</v>
      </c>
      <c r="N76" s="10">
        <f>N39/N67</f>
        <v>2775.1194013127288</v>
      </c>
      <c r="O76" s="10">
        <f>O39/O67</f>
        <v>2798.084957051579</v>
      </c>
      <c r="P76" s="10">
        <f>P39/P67</f>
        <v>2895.3418804547914</v>
      </c>
      <c r="Q76" s="1"/>
    </row>
    <row r="77" spans="2:17" ht="12.75">
      <c r="B77" t="s">
        <v>70</v>
      </c>
      <c r="L77" s="15"/>
      <c r="M77" s="15"/>
      <c r="N77" s="15"/>
      <c r="O77" s="15"/>
      <c r="P77" s="15"/>
      <c r="Q77" s="1"/>
    </row>
    <row r="78" spans="2:17" ht="12.75">
      <c r="B78" t="s">
        <v>71</v>
      </c>
      <c r="C78" s="1">
        <f aca="true" t="shared" si="14" ref="C78:K78">C39*1000000/C70</f>
        <v>1950.4009021282666</v>
      </c>
      <c r="D78" s="1">
        <f t="shared" si="14"/>
        <v>2117.981074943039</v>
      </c>
      <c r="E78" s="1">
        <f t="shared" si="14"/>
        <v>2241.9924913346567</v>
      </c>
      <c r="F78" s="1">
        <f t="shared" si="14"/>
        <v>2454.4503707992726</v>
      </c>
      <c r="G78" s="1">
        <f t="shared" si="14"/>
        <v>2766.399322255376</v>
      </c>
      <c r="H78" s="1">
        <f t="shared" si="14"/>
        <v>2923.9827490910234</v>
      </c>
      <c r="I78" s="1">
        <f t="shared" si="14"/>
        <v>2552.3825505860773</v>
      </c>
      <c r="J78" s="1">
        <f t="shared" si="14"/>
        <v>2011.791921952461</v>
      </c>
      <c r="K78" s="1">
        <f t="shared" si="14"/>
        <v>2152.2863609205233</v>
      </c>
      <c r="L78" s="10"/>
      <c r="M78" s="10"/>
      <c r="N78" s="10"/>
      <c r="O78" s="10"/>
      <c r="P78" s="10"/>
      <c r="Q78" s="1"/>
    </row>
    <row r="79" spans="2:17" ht="12.75">
      <c r="B79" t="s">
        <v>15</v>
      </c>
      <c r="C79" s="10">
        <f aca="true" t="shared" si="15" ref="C79:L79">C39*1000000/C71</f>
        <v>1943.9981831622927</v>
      </c>
      <c r="D79" s="10">
        <f t="shared" si="15"/>
        <v>2111.553561529712</v>
      </c>
      <c r="E79" s="10">
        <f t="shared" si="15"/>
        <v>2241.8445331648622</v>
      </c>
      <c r="F79" s="10">
        <f t="shared" si="15"/>
        <v>2461.6158246273462</v>
      </c>
      <c r="G79" s="10">
        <f t="shared" si="15"/>
        <v>2785.0071337622453</v>
      </c>
      <c r="H79" s="10">
        <f t="shared" si="15"/>
        <v>2951.2848249874705</v>
      </c>
      <c r="I79" s="10">
        <f t="shared" si="15"/>
        <v>2584.406946002203</v>
      </c>
      <c r="J79" s="10">
        <f t="shared" si="15"/>
        <v>2042.041199017104</v>
      </c>
      <c r="K79" s="10">
        <f t="shared" si="15"/>
        <v>2184.6481105346443</v>
      </c>
      <c r="L79" s="10">
        <f t="shared" si="15"/>
        <v>2660.617635799481</v>
      </c>
      <c r="M79" s="10">
        <f>M39*1000000/M71</f>
        <v>2453.289644652865</v>
      </c>
      <c r="N79" s="10">
        <f>N39*1000000/N71</f>
        <v>2393.9239957106493</v>
      </c>
      <c r="O79" s="10">
        <f>O39*1000000/O71</f>
        <v>2385.9244929474003</v>
      </c>
      <c r="P79" s="10">
        <f>P39*1000000/P71</f>
        <v>2498.11240546324</v>
      </c>
      <c r="Q79" s="1"/>
    </row>
    <row r="80" spans="2:17" ht="12.75">
      <c r="B80" t="s">
        <v>137</v>
      </c>
      <c r="L80" s="15"/>
      <c r="M80" s="15"/>
      <c r="N80" s="15"/>
      <c r="O80" s="15"/>
      <c r="P80" s="15"/>
      <c r="Q80" s="1"/>
    </row>
    <row r="81" spans="2:17" ht="12.75">
      <c r="B81" t="s">
        <v>71</v>
      </c>
      <c r="C81" s="1">
        <f>C76*1000000/C70</f>
        <v>2417.250442581266</v>
      </c>
      <c r="D81" s="1">
        <f aca="true" t="shared" si="16" ref="D81:K81">D76*1000000/D70</f>
        <v>2525.9526520193317</v>
      </c>
      <c r="E81" s="1">
        <f t="shared" si="16"/>
        <v>2572.9589421705678</v>
      </c>
      <c r="F81" s="1">
        <f t="shared" si="16"/>
        <v>2704.5558792486313</v>
      </c>
      <c r="G81" s="1">
        <f t="shared" si="16"/>
        <v>2931.6646535279137</v>
      </c>
      <c r="H81" s="1">
        <f t="shared" si="16"/>
        <v>2998.7676408306875</v>
      </c>
      <c r="I81" s="1">
        <f t="shared" si="16"/>
        <v>2562.9299994129524</v>
      </c>
      <c r="J81" s="1">
        <f t="shared" si="16"/>
        <v>2015.0169542453878</v>
      </c>
      <c r="K81" s="1">
        <f t="shared" si="16"/>
        <v>2155.736614866695</v>
      </c>
      <c r="L81" s="10"/>
      <c r="M81" s="10"/>
      <c r="N81" s="10"/>
      <c r="O81" s="10"/>
      <c r="P81" s="10"/>
      <c r="Q81" s="1"/>
    </row>
    <row r="82" spans="2:17" ht="12.75">
      <c r="B82" t="s">
        <v>15</v>
      </c>
      <c r="C82" s="1">
        <f>C76*1000000/C71</f>
        <v>2409.3151636151133</v>
      </c>
      <c r="D82" s="1">
        <f aca="true" t="shared" si="17" ref="D82:L82">D76*1000000/D71</f>
        <v>2518.2870525744834</v>
      </c>
      <c r="E82" s="1">
        <f t="shared" si="17"/>
        <v>2572.7891421834975</v>
      </c>
      <c r="F82" s="1">
        <f t="shared" si="17"/>
        <v>2712.4514841094015</v>
      </c>
      <c r="G82" s="1">
        <f t="shared" si="17"/>
        <v>2951.384099970564</v>
      </c>
      <c r="H82" s="1">
        <f t="shared" si="17"/>
        <v>3026.76800497484</v>
      </c>
      <c r="I82" s="1">
        <f t="shared" si="17"/>
        <v>2595.0867322295926</v>
      </c>
      <c r="J82" s="1">
        <f t="shared" si="17"/>
        <v>2045.3147228534683</v>
      </c>
      <c r="K82" s="1">
        <f t="shared" si="17"/>
        <v>2188.150242454091</v>
      </c>
      <c r="L82" s="10">
        <f t="shared" si="17"/>
        <v>2660.617635799481</v>
      </c>
      <c r="M82" s="10">
        <f>M76*1000000/M71</f>
        <v>2452.579674336434</v>
      </c>
      <c r="N82" s="10">
        <f>N76*1000000/N71</f>
        <v>2392.06771833169</v>
      </c>
      <c r="O82" s="10">
        <f>O76*1000000/O71</f>
        <v>2370.5805561605844</v>
      </c>
      <c r="P82" s="10">
        <f>P76*1000000/P71</f>
        <v>2491.928353222523</v>
      </c>
      <c r="Q82" s="1"/>
    </row>
    <row r="83" spans="2:17" ht="12.75">
      <c r="B83" t="s">
        <v>138</v>
      </c>
      <c r="C83" s="1">
        <f aca="true" t="shared" si="18" ref="C83:L83">C43/C67</f>
        <v>2849.8570634353896</v>
      </c>
      <c r="D83" s="1">
        <f t="shared" si="18"/>
        <v>2901.1545801191974</v>
      </c>
      <c r="E83" s="1">
        <f t="shared" si="18"/>
        <v>2894.7841693763817</v>
      </c>
      <c r="F83" s="1">
        <f t="shared" si="18"/>
        <v>3109.4045540805746</v>
      </c>
      <c r="G83" s="1">
        <f t="shared" si="18"/>
        <v>3261.9143624170197</v>
      </c>
      <c r="H83" s="1">
        <f t="shared" si="18"/>
        <v>3468.3652417106873</v>
      </c>
      <c r="I83" s="1">
        <f t="shared" si="18"/>
        <v>3538.2101575803636</v>
      </c>
      <c r="J83" s="1">
        <f t="shared" si="18"/>
        <v>3375.07799495591</v>
      </c>
      <c r="K83" s="1">
        <f t="shared" si="18"/>
        <v>3504.0522786001193</v>
      </c>
      <c r="L83" s="10">
        <f t="shared" si="18"/>
        <v>3017.9278247844136</v>
      </c>
      <c r="M83" s="10">
        <f>M43/M67</f>
        <v>2769.233735009193</v>
      </c>
      <c r="N83" s="10">
        <f>N43/N67</f>
        <v>2677.431233943015</v>
      </c>
      <c r="O83" s="10">
        <f>O43/O67</f>
        <v>2716.3824541278536</v>
      </c>
      <c r="P83" s="10">
        <f>P43/P67</f>
        <v>2705.925413634095</v>
      </c>
      <c r="Q83" s="1"/>
    </row>
    <row r="84" spans="2:17" ht="12.75">
      <c r="B84" t="s">
        <v>139</v>
      </c>
      <c r="L84" s="15"/>
      <c r="M84" s="15"/>
      <c r="N84" s="15"/>
      <c r="O84" s="15"/>
      <c r="P84" s="15"/>
      <c r="Q84" s="1"/>
    </row>
    <row r="85" spans="2:17" ht="12.75">
      <c r="B85" t="s">
        <v>71</v>
      </c>
      <c r="C85" s="1">
        <f>C83*1000000/C70</f>
        <v>2490.9069777043455</v>
      </c>
      <c r="D85" s="1">
        <f aca="true" t="shared" si="19" ref="D85:K85">D83*1000000/D70</f>
        <v>2528.155218436868</v>
      </c>
      <c r="E85" s="1">
        <f t="shared" si="19"/>
        <v>2516.302390769428</v>
      </c>
      <c r="F85" s="1">
        <f t="shared" si="19"/>
        <v>2675.6584883823584</v>
      </c>
      <c r="G85" s="1">
        <f t="shared" si="19"/>
        <v>2797.337658146474</v>
      </c>
      <c r="H85" s="1">
        <f t="shared" si="19"/>
        <v>2965.6641488335704</v>
      </c>
      <c r="I85" s="1">
        <f t="shared" si="19"/>
        <v>2998.759369436549</v>
      </c>
      <c r="J85" s="1">
        <f t="shared" si="19"/>
        <v>2845.931537261329</v>
      </c>
      <c r="K85" s="1">
        <f t="shared" si="19"/>
        <v>2954.6851666196153</v>
      </c>
      <c r="L85" s="10"/>
      <c r="M85" s="10"/>
      <c r="N85" s="10"/>
      <c r="O85" s="10"/>
      <c r="P85" s="10"/>
      <c r="Q85" s="1"/>
    </row>
    <row r="86" spans="2:17" ht="12.75">
      <c r="B86" t="s">
        <v>15</v>
      </c>
      <c r="C86" s="1">
        <f>C83*1000000/C71</f>
        <v>2482.729901221648</v>
      </c>
      <c r="D86" s="1">
        <f aca="true" t="shared" si="20" ref="D86:L86">D83*1000000/D71</f>
        <v>2520.482934784422</v>
      </c>
      <c r="E86" s="1">
        <f t="shared" si="20"/>
        <v>2516.1363297777752</v>
      </c>
      <c r="F86" s="1">
        <f t="shared" si="20"/>
        <v>2683.46973100771</v>
      </c>
      <c r="G86" s="1">
        <f t="shared" si="20"/>
        <v>2816.1535721922523</v>
      </c>
      <c r="H86" s="1">
        <f t="shared" si="20"/>
        <v>2993.3554160614626</v>
      </c>
      <c r="I86" s="1">
        <f t="shared" si="20"/>
        <v>3036.3843938603354</v>
      </c>
      <c r="J86" s="1">
        <f t="shared" si="20"/>
        <v>2888.7229266879626</v>
      </c>
      <c r="K86" s="1">
        <f t="shared" si="20"/>
        <v>2999.1117741969665</v>
      </c>
      <c r="L86" s="10">
        <f t="shared" si="20"/>
        <v>2581.481205264738</v>
      </c>
      <c r="M86" s="10">
        <f>M83*1000000/M71</f>
        <v>2375.104927616057</v>
      </c>
      <c r="N86" s="10">
        <f>N83*1000000/N71</f>
        <v>2307.863517417834</v>
      </c>
      <c r="O86" s="10">
        <f>O83*1000000/O71</f>
        <v>2301.3609406758833</v>
      </c>
      <c r="P86" s="10">
        <f>P83*1000000/P71</f>
        <v>2328.9036453550075</v>
      </c>
      <c r="Q86" s="1"/>
    </row>
    <row r="87" spans="13:17" ht="12.75">
      <c r="M87" s="1"/>
      <c r="N87" s="1"/>
      <c r="O87" s="1"/>
      <c r="P87" s="1"/>
      <c r="Q87" s="1"/>
    </row>
    <row r="88" spans="2:17" ht="12.75">
      <c r="B88" t="s">
        <v>123</v>
      </c>
      <c r="M88" s="1"/>
      <c r="N88" s="1"/>
      <c r="O88" s="1"/>
      <c r="P88" s="1"/>
      <c r="Q88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2445.26</v>
      </c>
      <c r="O90" s="4">
        <f>SUM(O91:O95)</f>
        <v>2565.8</v>
      </c>
      <c r="P90" s="4">
        <f>SUM(P91:P95)</f>
        <v>2491.53</v>
      </c>
      <c r="Q90" s="4">
        <f>SUM(Q91:Q95)</f>
        <v>2650.67</v>
      </c>
      <c r="R90" s="4">
        <f>SUM(R91:R95)</f>
        <v>2707.71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505.47</v>
      </c>
      <c r="O91" s="1">
        <v>503.76</v>
      </c>
      <c r="P91" s="1">
        <v>474.57</v>
      </c>
      <c r="Q91" s="1">
        <v>484.83</v>
      </c>
      <c r="R91" s="1">
        <v>526.13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483</v>
      </c>
      <c r="O92" s="1">
        <v>575.62</v>
      </c>
      <c r="P92" s="1">
        <v>588.88</v>
      </c>
      <c r="Q92" s="1">
        <v>650.41</v>
      </c>
      <c r="R92" s="1">
        <v>663.75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307.16</v>
      </c>
      <c r="O93" s="1">
        <v>344.27</v>
      </c>
      <c r="P93" s="1">
        <v>346.69</v>
      </c>
      <c r="Q93" s="1">
        <v>331.16</v>
      </c>
      <c r="R93" s="1">
        <v>340.81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491.46</v>
      </c>
      <c r="O94" s="1">
        <v>447.05</v>
      </c>
      <c r="P94" s="1">
        <v>410.31</v>
      </c>
      <c r="Q94" s="1">
        <v>427.42</v>
      </c>
      <c r="R94" s="1">
        <v>418.89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658.17</v>
      </c>
      <c r="O95" s="1">
        <v>695.1</v>
      </c>
      <c r="P95" s="1">
        <v>671.08</v>
      </c>
      <c r="Q95" s="1">
        <v>756.85</v>
      </c>
      <c r="R95" s="1">
        <v>758.13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35.81</v>
      </c>
      <c r="N97" s="4">
        <f>SUM(N98:N102)</f>
        <v>103.32</v>
      </c>
      <c r="O97" s="4">
        <f>SUM(O98:O102)</f>
        <v>-10.200000000000003</v>
      </c>
      <c r="P97" s="4">
        <f>SUM(P98:P102)</f>
        <v>172.18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20.17</v>
      </c>
      <c r="N98" s="1">
        <v>64.66</v>
      </c>
      <c r="O98" s="1">
        <v>-59.18</v>
      </c>
      <c r="P98" s="1">
        <v>25.74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-37.6</v>
      </c>
      <c r="N99" s="1">
        <v>-34.49</v>
      </c>
      <c r="O99" s="1">
        <v>-11.93</v>
      </c>
      <c r="P99" s="1">
        <v>50.31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-12.21</v>
      </c>
      <c r="N100" s="1">
        <v>-36.85</v>
      </c>
      <c r="O100" s="1">
        <v>-55.55</v>
      </c>
      <c r="P100" s="12">
        <v>2.59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65.45</v>
      </c>
      <c r="N101" s="1">
        <v>110</v>
      </c>
      <c r="O101" s="1">
        <v>116.46</v>
      </c>
      <c r="P101" s="1">
        <v>93.54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0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M105" s="1"/>
      <c r="N105" s="22">
        <v>3.38</v>
      </c>
      <c r="O105" s="1">
        <v>4.665</v>
      </c>
      <c r="P105" s="1">
        <v>4.16308198</v>
      </c>
    </row>
    <row r="106" spans="2:16" ht="12.75">
      <c r="B106" t="s">
        <v>132</v>
      </c>
      <c r="M106" s="1"/>
      <c r="N106" s="22"/>
      <c r="O106" s="1"/>
      <c r="P106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110"/>
  <sheetViews>
    <sheetView zoomScale="150" zoomScaleNormal="150" workbookViewId="0" topLeftCell="A1">
      <pane xSplit="16420" ySplit="4800" topLeftCell="O10" activePane="bottomRight" state="split"/>
      <selection pane="topLeft" activeCell="C11" sqref="C11"/>
      <selection pane="topRight" activeCell="O99" sqref="O9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3.125" style="0" customWidth="1"/>
    <col min="2" max="2" width="58.125" style="0" customWidth="1"/>
    <col min="3" max="4" width="10.25390625" style="0" customWidth="1"/>
    <col min="5" max="7" width="9.875" style="0" customWidth="1"/>
    <col min="8" max="8" width="9.25390625" style="0" customWidth="1"/>
    <col min="9" max="9" width="9.125" style="0" customWidth="1"/>
    <col min="10" max="10" width="9.625" style="0" customWidth="1"/>
    <col min="11" max="11" width="9.25390625" style="0" customWidth="1"/>
  </cols>
  <sheetData>
    <row r="4" ht="12.75">
      <c r="B4" s="7" t="s">
        <v>77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110</v>
      </c>
      <c r="C9" s="4">
        <f>C10+C17</f>
        <v>820.6434883526613</v>
      </c>
      <c r="D9" s="4">
        <f aca="true" t="shared" si="1" ref="D9:L9">D10+D17</f>
        <v>858.9414804526654</v>
      </c>
      <c r="E9" s="4">
        <f t="shared" si="1"/>
        <v>1003.9790138399186</v>
      </c>
      <c r="F9" s="4">
        <f t="shared" si="1"/>
        <v>1265.4050222581336</v>
      </c>
      <c r="G9" s="4">
        <f t="shared" si="1"/>
        <v>1514.889198058233</v>
      </c>
      <c r="H9" s="4">
        <f t="shared" si="1"/>
        <v>1536.0065615850158</v>
      </c>
      <c r="I9" s="4">
        <f t="shared" si="1"/>
        <v>1320.4153947424352</v>
      </c>
      <c r="J9" s="4">
        <f t="shared" si="1"/>
        <v>1103.7327221047426</v>
      </c>
      <c r="K9" s="4">
        <f t="shared" si="1"/>
        <v>1369.3161021047426</v>
      </c>
      <c r="L9" s="4">
        <f t="shared" si="1"/>
        <v>1330.985392147994</v>
      </c>
      <c r="M9" s="4">
        <f>M10+M17</f>
        <v>1274.972446523725</v>
      </c>
      <c r="N9" s="4">
        <f>N10+N17</f>
        <v>1290.0737411765572</v>
      </c>
      <c r="O9" s="4">
        <f>O10+O17</f>
        <v>1298.8381511796413</v>
      </c>
      <c r="P9" s="4">
        <f>P10+P17</f>
        <v>1404.912217267944</v>
      </c>
      <c r="Q9" s="1"/>
    </row>
    <row r="10" spans="2:17" ht="12.75">
      <c r="B10" s="5" t="s">
        <v>98</v>
      </c>
      <c r="C10" s="6">
        <f>SUM(C11:C16)</f>
        <v>406.9925326184017</v>
      </c>
      <c r="D10" s="6">
        <f aca="true" t="shared" si="2" ref="D10:J10">SUM(D11:D16)</f>
        <v>426.15148045266534</v>
      </c>
      <c r="E10" s="6">
        <f t="shared" si="2"/>
        <v>532.3654038399186</v>
      </c>
      <c r="F10" s="6">
        <f t="shared" si="2"/>
        <v>728.4851222581337</v>
      </c>
      <c r="G10" s="6">
        <f t="shared" si="2"/>
        <v>893.113178058233</v>
      </c>
      <c r="H10" s="6">
        <f t="shared" si="2"/>
        <v>869.4316015850158</v>
      </c>
      <c r="I10" s="6">
        <f t="shared" si="2"/>
        <v>650.2461847424354</v>
      </c>
      <c r="J10" s="6">
        <f t="shared" si="2"/>
        <v>464.0007221047425</v>
      </c>
      <c r="K10" s="6">
        <f>J10</f>
        <v>464.0007221047425</v>
      </c>
      <c r="L10" s="6">
        <f>SUM(L11:L16)</f>
        <v>468.3549021479939</v>
      </c>
      <c r="M10" s="6">
        <f>SUM(M11:M16)</f>
        <v>399.72446986372483</v>
      </c>
      <c r="N10" s="6">
        <f>SUM(N11:N16)</f>
        <v>442.7027963165574</v>
      </c>
      <c r="O10" s="6">
        <f>SUM(O11:O16)</f>
        <v>445.96783276964123</v>
      </c>
      <c r="P10" s="6">
        <f>SUM(P11:P16)</f>
        <v>501.75688381794373</v>
      </c>
      <c r="Q10" s="1"/>
    </row>
    <row r="11" spans="2:17" ht="12.75">
      <c r="B11" t="s">
        <v>141</v>
      </c>
      <c r="C11" s="1">
        <v>47.14356457696478</v>
      </c>
      <c r="D11" s="1">
        <v>49.433139520208</v>
      </c>
      <c r="E11" s="1">
        <v>53.27823906670266</v>
      </c>
      <c r="F11" s="1">
        <v>56.50578885292036</v>
      </c>
      <c r="G11" s="1">
        <v>78.94860495042953</v>
      </c>
      <c r="H11" s="1">
        <v>74.1369199667729</v>
      </c>
      <c r="I11" s="1">
        <v>76.4428997243416</v>
      </c>
      <c r="J11" s="1">
        <v>74.03154654692787</v>
      </c>
      <c r="K11" s="1">
        <v>74.03154654692787</v>
      </c>
      <c r="L11" s="1">
        <v>83.03928679143702</v>
      </c>
      <c r="M11" s="1">
        <v>77.86584382405366</v>
      </c>
      <c r="N11" s="1">
        <v>92.75473069148761</v>
      </c>
      <c r="O11" s="1">
        <v>97.12981140371359</v>
      </c>
      <c r="P11" s="1">
        <v>88.14117894462352</v>
      </c>
      <c r="Q11" s="1"/>
    </row>
    <row r="12" spans="2:17" ht="12.75">
      <c r="B12" t="s">
        <v>23</v>
      </c>
      <c r="C12" s="1">
        <v>27.338</v>
      </c>
      <c r="D12" s="1">
        <v>28.722</v>
      </c>
      <c r="E12" s="1">
        <v>30.069</v>
      </c>
      <c r="F12" s="1">
        <v>34.198</v>
      </c>
      <c r="G12" s="1">
        <v>41.922</v>
      </c>
      <c r="H12" s="1">
        <v>49.259</v>
      </c>
      <c r="I12" s="1">
        <v>59.754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</row>
    <row r="13" spans="2:17" ht="12.75">
      <c r="B13" t="s">
        <v>68</v>
      </c>
      <c r="C13" s="1">
        <v>43.77358475118613</v>
      </c>
      <c r="D13" s="1">
        <v>47.150119907655615</v>
      </c>
      <c r="E13" s="1">
        <v>54.98511019934354</v>
      </c>
      <c r="F13" s="1">
        <v>63.51298635982954</v>
      </c>
      <c r="G13" s="1">
        <v>71.5565852174587</v>
      </c>
      <c r="H13" s="1">
        <v>71.73913367097097</v>
      </c>
      <c r="I13" s="1">
        <v>69.51991882095523</v>
      </c>
      <c r="J13" s="1">
        <v>66.12871208811217</v>
      </c>
      <c r="K13" s="1">
        <v>66.12871208811217</v>
      </c>
      <c r="L13" s="1">
        <v>55.32190919221584</v>
      </c>
      <c r="M13" s="1">
        <v>48.54648283578762</v>
      </c>
      <c r="N13" s="1">
        <v>50.053397873772596</v>
      </c>
      <c r="O13" s="1">
        <v>49.32732337846078</v>
      </c>
      <c r="P13" s="1">
        <v>53.57160349436753</v>
      </c>
      <c r="Q13" s="1"/>
    </row>
    <row r="14" spans="2:17" ht="12.75">
      <c r="B14" t="s">
        <v>14</v>
      </c>
      <c r="C14" s="1">
        <v>234.01981569325804</v>
      </c>
      <c r="D14" s="1">
        <v>264.446</v>
      </c>
      <c r="E14" s="1">
        <v>352.4703625</v>
      </c>
      <c r="F14" s="1">
        <v>514.035</v>
      </c>
      <c r="G14" s="1">
        <v>640.963</v>
      </c>
      <c r="H14" s="1">
        <v>615.4839999999999</v>
      </c>
      <c r="I14" s="1">
        <v>388.942</v>
      </c>
      <c r="J14" s="1">
        <v>275.627</v>
      </c>
      <c r="K14" s="1">
        <v>275.627</v>
      </c>
      <c r="L14" s="1">
        <v>285.868</v>
      </c>
      <c r="M14" s="1">
        <v>237.546</v>
      </c>
      <c r="N14" s="1">
        <v>257.232</v>
      </c>
      <c r="O14" s="1">
        <v>261.1544348</v>
      </c>
      <c r="P14" s="1">
        <v>326.1348532</v>
      </c>
      <c r="Q14" s="1"/>
    </row>
    <row r="15" spans="2:17" ht="15">
      <c r="B15" t="s">
        <v>45</v>
      </c>
      <c r="C15" s="1">
        <v>54.71756759699275</v>
      </c>
      <c r="D15" s="1">
        <v>36.400221024801745</v>
      </c>
      <c r="E15" s="1">
        <v>41.56269207387237</v>
      </c>
      <c r="F15" s="1">
        <v>60.23334704538382</v>
      </c>
      <c r="G15" s="1">
        <v>59.722987890344754</v>
      </c>
      <c r="H15" s="1">
        <v>58.81254794727209</v>
      </c>
      <c r="I15" s="1">
        <v>55.5873661971386</v>
      </c>
      <c r="J15" s="1">
        <v>48.21346346970243</v>
      </c>
      <c r="K15" s="1">
        <v>48.21346346970243</v>
      </c>
      <c r="L15" s="1">
        <v>44.12570616434109</v>
      </c>
      <c r="M15" s="1">
        <v>35.7661432038835</v>
      </c>
      <c r="N15" s="1">
        <v>42.66266775129716</v>
      </c>
      <c r="O15" s="24">
        <v>38.356263187466865</v>
      </c>
      <c r="P15" s="1">
        <v>33.90924817895265</v>
      </c>
      <c r="Q15" s="1"/>
    </row>
    <row r="16" spans="2:17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18</v>
      </c>
      <c r="C17" s="6">
        <f>C18+C19+C20+C21</f>
        <v>413.65095573425964</v>
      </c>
      <c r="D17" s="6">
        <f aca="true" t="shared" si="3" ref="D17:P17">D18+D19+D20+D21</f>
        <v>432.79</v>
      </c>
      <c r="E17" s="6">
        <f t="shared" si="3"/>
        <v>471.61361</v>
      </c>
      <c r="F17" s="6">
        <f t="shared" si="3"/>
        <v>536.9199</v>
      </c>
      <c r="G17" s="6">
        <f t="shared" si="3"/>
        <v>621.77602</v>
      </c>
      <c r="H17" s="6">
        <f t="shared" si="3"/>
        <v>666.57496</v>
      </c>
      <c r="I17" s="6">
        <f t="shared" si="3"/>
        <v>670.1692099999999</v>
      </c>
      <c r="J17" s="6">
        <f t="shared" si="3"/>
        <v>639.732</v>
      </c>
      <c r="K17" s="6">
        <f t="shared" si="3"/>
        <v>905.31538</v>
      </c>
      <c r="L17" s="6">
        <f t="shared" si="3"/>
        <v>862.6304899999999</v>
      </c>
      <c r="M17" s="6">
        <f t="shared" si="3"/>
        <v>875.2479766600002</v>
      </c>
      <c r="N17" s="6">
        <f t="shared" si="3"/>
        <v>847.3709448599999</v>
      </c>
      <c r="O17" s="6">
        <f t="shared" si="3"/>
        <v>852.87031841</v>
      </c>
      <c r="P17" s="6">
        <f t="shared" si="3"/>
        <v>903.1553334500002</v>
      </c>
      <c r="Q17" s="1"/>
    </row>
    <row r="18" spans="2:17" ht="15">
      <c r="B18" t="s">
        <v>121</v>
      </c>
      <c r="C18" s="1">
        <v>362.92779683425965</v>
      </c>
      <c r="D18" s="1">
        <v>379.178</v>
      </c>
      <c r="E18" s="1">
        <v>414.168</v>
      </c>
      <c r="F18" s="1">
        <v>472.90563000000003</v>
      </c>
      <c r="G18" s="1">
        <v>552.28976</v>
      </c>
      <c r="H18" s="1">
        <v>591.385</v>
      </c>
      <c r="I18" s="1">
        <v>615.7715</v>
      </c>
      <c r="J18" s="1">
        <v>598.4864</v>
      </c>
      <c r="K18" s="1">
        <v>864.06978</v>
      </c>
      <c r="L18" s="1">
        <v>825.1183199999999</v>
      </c>
      <c r="M18" s="1">
        <v>837.0059218800001</v>
      </c>
      <c r="N18" s="1">
        <v>812.9842573899999</v>
      </c>
      <c r="O18" s="24">
        <v>834.3911388199999</v>
      </c>
      <c r="P18" s="24">
        <v>883.5130326000001</v>
      </c>
      <c r="Q18" s="1"/>
    </row>
    <row r="19" spans="2:17" ht="13.5">
      <c r="B19" t="s">
        <v>63</v>
      </c>
      <c r="C19" s="1">
        <v>32.41655033</v>
      </c>
      <c r="D19" s="1">
        <v>33.915</v>
      </c>
      <c r="E19" s="1">
        <v>37.914</v>
      </c>
      <c r="F19" s="1">
        <v>43.82713</v>
      </c>
      <c r="G19" s="1">
        <v>48.56186</v>
      </c>
      <c r="H19" s="1">
        <v>53.74293</v>
      </c>
      <c r="I19" s="1">
        <v>33.76569</v>
      </c>
      <c r="J19" s="1">
        <v>21.43061</v>
      </c>
      <c r="K19" s="1">
        <v>21.43061</v>
      </c>
      <c r="L19" s="1">
        <v>18.28062</v>
      </c>
      <c r="M19" s="1">
        <v>19.466355179999997</v>
      </c>
      <c r="N19" s="1">
        <v>14.752428790000003</v>
      </c>
      <c r="O19" s="25">
        <v>13.39660928</v>
      </c>
      <c r="P19" s="25">
        <v>18.261060850000003</v>
      </c>
      <c r="Q19" s="1"/>
    </row>
    <row r="20" spans="2:17" ht="12.75">
      <c r="B20" t="s">
        <v>19</v>
      </c>
      <c r="C20" s="1">
        <v>18.30660857</v>
      </c>
      <c r="D20" s="1">
        <v>19.697</v>
      </c>
      <c r="E20" s="1">
        <v>19.53161</v>
      </c>
      <c r="F20" s="1">
        <v>20.18714</v>
      </c>
      <c r="G20" s="1">
        <v>20.9244</v>
      </c>
      <c r="H20" s="1">
        <v>21.447029999999998</v>
      </c>
      <c r="I20" s="1">
        <v>20.63202</v>
      </c>
      <c r="J20" s="1">
        <v>19.81499</v>
      </c>
      <c r="K20" s="1">
        <v>19.81499</v>
      </c>
      <c r="L20" s="1">
        <v>19.23155</v>
      </c>
      <c r="M20" s="1">
        <v>18.775699600000003</v>
      </c>
      <c r="N20" s="1">
        <v>18.169538680000002</v>
      </c>
      <c r="O20" s="1">
        <v>3.8419403100000005</v>
      </c>
      <c r="P20" s="1"/>
      <c r="Q20" s="1"/>
    </row>
    <row r="21" spans="2:17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1.46472</v>
      </c>
      <c r="O21" s="32">
        <v>1.2406300000000001</v>
      </c>
      <c r="P21" s="32">
        <v>1.38124</v>
      </c>
      <c r="Q21" s="1"/>
    </row>
    <row r="22" spans="13:17" ht="12.75">
      <c r="M22" s="1"/>
      <c r="N22" s="1"/>
      <c r="O22" s="1"/>
      <c r="P22" s="1"/>
      <c r="Q22" s="1"/>
    </row>
    <row r="23" spans="2:17" ht="12.75">
      <c r="B23" s="3" t="s">
        <v>20</v>
      </c>
      <c r="C23" s="4">
        <f>C24+C25+C26</f>
        <v>894.6956311252991</v>
      </c>
      <c r="D23" s="4">
        <f aca="true" t="shared" si="4" ref="D23:K23">D24+D25+D26</f>
        <v>974.5150000000001</v>
      </c>
      <c r="E23" s="4">
        <f t="shared" si="4"/>
        <v>1008.61005</v>
      </c>
      <c r="F23" s="4">
        <f t="shared" si="4"/>
        <v>1097.9794</v>
      </c>
      <c r="G23" s="4">
        <f t="shared" si="4"/>
        <v>1180.5139600000002</v>
      </c>
      <c r="H23" s="4">
        <f t="shared" si="4"/>
        <v>1184.7423199999998</v>
      </c>
      <c r="I23" s="4">
        <f t="shared" si="4"/>
        <v>1029.7565699999998</v>
      </c>
      <c r="J23" s="4">
        <f t="shared" si="4"/>
        <v>779.20972</v>
      </c>
      <c r="K23" s="4">
        <f t="shared" si="4"/>
        <v>1105.664425</v>
      </c>
      <c r="L23" s="4">
        <f>L24+L25+L26</f>
        <v>1410.23573</v>
      </c>
      <c r="M23" s="4">
        <f>M24+M25+M26</f>
        <v>1369.2292066698624</v>
      </c>
      <c r="N23" s="4">
        <f>N24+N25+N26</f>
        <v>1381.8507425658343</v>
      </c>
      <c r="O23" s="4">
        <f>O24+O25+O26</f>
        <v>1293.0351932780495</v>
      </c>
      <c r="P23" s="4">
        <f>P24+P25+P26</f>
        <v>1377.4731582734712</v>
      </c>
      <c r="Q23" s="1"/>
    </row>
    <row r="24" spans="2:17" ht="15">
      <c r="B24" t="s">
        <v>21</v>
      </c>
      <c r="C24" s="1">
        <v>661.8334988250116</v>
      </c>
      <c r="D24" s="1">
        <v>723.057</v>
      </c>
      <c r="E24" s="1">
        <v>751.562</v>
      </c>
      <c r="F24" s="1">
        <v>830.40534</v>
      </c>
      <c r="G24" s="1">
        <v>905.49297</v>
      </c>
      <c r="H24" s="1">
        <v>893.80657</v>
      </c>
      <c r="I24" s="1">
        <v>745.8786899999999</v>
      </c>
      <c r="J24" s="1">
        <v>505.59873</v>
      </c>
      <c r="K24" s="1">
        <v>722.2839</v>
      </c>
      <c r="L24" s="1">
        <v>1022.85378</v>
      </c>
      <c r="M24" s="1">
        <v>1001.4562860311349</v>
      </c>
      <c r="N24" s="1">
        <v>1020.2163712466987</v>
      </c>
      <c r="O24" s="24">
        <v>913.564548604746</v>
      </c>
      <c r="P24" s="24">
        <v>993.3094961487476</v>
      </c>
      <c r="Q24" s="1"/>
    </row>
    <row r="25" spans="2:17" ht="12.75">
      <c r="B25" t="s">
        <v>25</v>
      </c>
      <c r="C25" s="1">
        <v>217.2971323002875</v>
      </c>
      <c r="D25" s="1">
        <v>234.209</v>
      </c>
      <c r="E25" s="1">
        <v>238.52909</v>
      </c>
      <c r="F25" s="1">
        <v>248.03051999999997</v>
      </c>
      <c r="G25" s="1">
        <v>252.42584</v>
      </c>
      <c r="H25" s="1">
        <v>266.62701</v>
      </c>
      <c r="I25" s="1">
        <v>256.36812</v>
      </c>
      <c r="J25" s="1">
        <v>243.9323</v>
      </c>
      <c r="K25" s="1">
        <v>353.70183499999996</v>
      </c>
      <c r="L25" s="1">
        <v>355.72076</v>
      </c>
      <c r="M25" s="1">
        <v>335.8002694815781</v>
      </c>
      <c r="N25" s="1">
        <v>326.096796467974</v>
      </c>
      <c r="O25" s="1">
        <v>344.84161366223077</v>
      </c>
      <c r="P25" s="1">
        <v>351.6607899626991</v>
      </c>
      <c r="Q25" s="1"/>
    </row>
    <row r="26" spans="2:17" ht="13.5">
      <c r="B26" t="s">
        <v>102</v>
      </c>
      <c r="C26" s="1">
        <v>15.565</v>
      </c>
      <c r="D26" s="1">
        <v>17.249</v>
      </c>
      <c r="E26" s="1">
        <v>18.51896</v>
      </c>
      <c r="F26" s="1">
        <v>19.54354</v>
      </c>
      <c r="G26" s="1">
        <v>22.59515</v>
      </c>
      <c r="H26" s="1">
        <v>24.30874</v>
      </c>
      <c r="I26" s="1">
        <v>27.50976</v>
      </c>
      <c r="J26" s="1">
        <v>29.67869</v>
      </c>
      <c r="K26" s="1">
        <v>29.67869</v>
      </c>
      <c r="L26" s="1">
        <v>31.661189999999998</v>
      </c>
      <c r="M26" s="1">
        <v>31.97265115714928</v>
      </c>
      <c r="N26" s="1">
        <v>35.53757485116138</v>
      </c>
      <c r="O26" s="25">
        <v>34.62903101107254</v>
      </c>
      <c r="P26" s="25">
        <v>32.502872162024445</v>
      </c>
      <c r="Q26" s="1"/>
    </row>
    <row r="27" spans="13:17" ht="12.75">
      <c r="M27" s="1"/>
      <c r="N27" s="1"/>
      <c r="O27" s="1"/>
      <c r="P27" s="1"/>
      <c r="Q27" s="1"/>
    </row>
    <row r="28" spans="2:17" ht="12.75">
      <c r="B28" s="3" t="s">
        <v>103</v>
      </c>
      <c r="C28" s="4">
        <f aca="true" t="shared" si="5" ref="C28:P28">SUM(C29:C37)</f>
        <v>-178.03670634700003</v>
      </c>
      <c r="D28" s="4">
        <f t="shared" si="5"/>
        <v>-193.005778093</v>
      </c>
      <c r="E28" s="4">
        <f t="shared" si="5"/>
        <v>-183.57656297500003</v>
      </c>
      <c r="F28" s="4">
        <f t="shared" si="5"/>
        <v>-215.54007366800002</v>
      </c>
      <c r="G28" s="4">
        <f t="shared" si="5"/>
        <v>-205.70746299500004</v>
      </c>
      <c r="H28" s="4">
        <f t="shared" si="5"/>
        <v>-188.53096980200002</v>
      </c>
      <c r="I28" s="4">
        <f t="shared" si="5"/>
        <v>-191.207234496</v>
      </c>
      <c r="J28" s="4">
        <f t="shared" si="5"/>
        <v>-65.38038539424753</v>
      </c>
      <c r="K28" s="4">
        <f t="shared" si="5"/>
        <v>-121.89860036882087</v>
      </c>
      <c r="L28" s="4">
        <f t="shared" si="5"/>
        <v>-53.28242400498869</v>
      </c>
      <c r="M28" s="4">
        <f t="shared" si="5"/>
        <v>-71.62340216143926</v>
      </c>
      <c r="N28" s="4">
        <f t="shared" si="5"/>
        <v>-174.722227519309</v>
      </c>
      <c r="O28" s="4">
        <f t="shared" si="5"/>
        <v>-161.48699173297257</v>
      </c>
      <c r="P28" s="4">
        <f t="shared" si="5"/>
        <v>-200.26924636692456</v>
      </c>
      <c r="Q28" s="1"/>
    </row>
    <row r="29" spans="2:17" ht="12.75">
      <c r="B29" t="s">
        <v>104</v>
      </c>
      <c r="C29" s="1">
        <v>-202.32679634700003</v>
      </c>
      <c r="D29" s="1">
        <v>-216.038778093</v>
      </c>
      <c r="E29" s="1">
        <v>-222.27756297500002</v>
      </c>
      <c r="F29" s="1">
        <v>-241.47767366800002</v>
      </c>
      <c r="G29" s="1">
        <v>-257.97542299500003</v>
      </c>
      <c r="H29" s="1">
        <v>-280.478419802</v>
      </c>
      <c r="I29" s="1">
        <v>-251.41969449600003</v>
      </c>
      <c r="J29" s="1">
        <v>-177.88591539424752</v>
      </c>
      <c r="K29" s="1">
        <v>-250.2108674176984</v>
      </c>
      <c r="L29" s="1">
        <v>-471.7951556035822</v>
      </c>
      <c r="M29" s="1">
        <v>-497.79780592647705</v>
      </c>
      <c r="N29" s="1">
        <v>-501.7085326419547</v>
      </c>
      <c r="O29" s="1">
        <v>-694.4396036559777</v>
      </c>
      <c r="P29" s="1">
        <v>-758.6608964568227</v>
      </c>
      <c r="Q29" s="1"/>
    </row>
    <row r="30" spans="2:17" ht="12.75">
      <c r="B30" t="s">
        <v>24</v>
      </c>
      <c r="C30" s="1">
        <v>24.29009</v>
      </c>
      <c r="D30" s="1">
        <v>23.033</v>
      </c>
      <c r="E30" s="1">
        <v>38.701</v>
      </c>
      <c r="F30" s="1">
        <v>25.9376</v>
      </c>
      <c r="G30" s="1">
        <v>14.01296</v>
      </c>
      <c r="H30" s="1">
        <v>51.182050000000004</v>
      </c>
      <c r="I30" s="1">
        <v>19.41766</v>
      </c>
      <c r="J30" s="1">
        <v>12.87858</v>
      </c>
      <c r="M30" s="1"/>
      <c r="N30" s="1"/>
      <c r="O30" s="1"/>
      <c r="P30" s="1"/>
      <c r="Q30" s="1"/>
    </row>
    <row r="31" spans="2:17" ht="12.75">
      <c r="B31" t="s">
        <v>82</v>
      </c>
      <c r="C31" s="1"/>
      <c r="D31" s="1"/>
      <c r="E31" s="1"/>
      <c r="F31" s="1"/>
      <c r="G31" s="1">
        <v>38.255</v>
      </c>
      <c r="H31" s="1">
        <v>40.7654</v>
      </c>
      <c r="I31" s="1">
        <v>40.7948</v>
      </c>
      <c r="J31" s="1">
        <v>41.0492</v>
      </c>
      <c r="M31" s="1"/>
      <c r="N31" s="1"/>
      <c r="O31" s="1"/>
      <c r="P31" s="1"/>
      <c r="Q31" s="1"/>
    </row>
    <row r="32" spans="2:17" ht="12.75">
      <c r="B32" t="s">
        <v>126</v>
      </c>
      <c r="C32" s="1"/>
      <c r="D32" s="1"/>
      <c r="E32" s="1"/>
      <c r="F32" s="1"/>
      <c r="G32" s="1"/>
      <c r="H32" s="1"/>
      <c r="I32" s="1"/>
      <c r="J32" s="1">
        <v>58.57775</v>
      </c>
      <c r="M32" s="1"/>
      <c r="N32" s="1"/>
      <c r="O32" s="1"/>
      <c r="P32" s="1"/>
      <c r="Q32" s="1"/>
    </row>
    <row r="33" spans="2:17" ht="12.75">
      <c r="B33" t="s">
        <v>127</v>
      </c>
      <c r="K33" s="1">
        <v>-230.14787835825518</v>
      </c>
      <c r="L33" s="1">
        <v>-190.23973319340644</v>
      </c>
      <c r="M33" s="1">
        <v>-178.68983939884993</v>
      </c>
      <c r="N33" s="1">
        <v>-207.21851250444342</v>
      </c>
      <c r="O33" s="1">
        <v>-104.1345648174215</v>
      </c>
      <c r="P33" s="1">
        <v>-125.71146532331636</v>
      </c>
      <c r="Q33" s="1"/>
    </row>
    <row r="34" spans="2:17" ht="12.75">
      <c r="B34" t="s">
        <v>128</v>
      </c>
      <c r="K34" s="1"/>
      <c r="L34">
        <v>0</v>
      </c>
      <c r="M34" s="1"/>
      <c r="N34" s="1"/>
      <c r="O34" s="1">
        <v>0</v>
      </c>
      <c r="P34" s="1">
        <v>0</v>
      </c>
      <c r="Q34" s="1"/>
    </row>
    <row r="35" spans="2:17" ht="12.75">
      <c r="B35" t="s">
        <v>53</v>
      </c>
      <c r="K35" s="1">
        <v>138.79964540713277</v>
      </c>
      <c r="L35" s="1">
        <v>559.07148</v>
      </c>
      <c r="M35" s="1">
        <v>558.129530783274</v>
      </c>
      <c r="N35" s="1">
        <v>489.3862498038807</v>
      </c>
      <c r="O35" s="1">
        <v>586.1945907937443</v>
      </c>
      <c r="P35" s="1">
        <v>629.1758079522792</v>
      </c>
      <c r="Q35" s="1"/>
    </row>
    <row r="36" spans="2:17" ht="12.75">
      <c r="B36" t="s">
        <v>54</v>
      </c>
      <c r="K36" s="1">
        <v>188.36342</v>
      </c>
      <c r="M36" s="1"/>
      <c r="N36" s="1"/>
      <c r="O36" s="1">
        <v>0</v>
      </c>
      <c r="P36" s="1"/>
      <c r="Q36" s="1"/>
    </row>
    <row r="37" spans="2:17" ht="12.75">
      <c r="B37" t="s">
        <v>55</v>
      </c>
      <c r="C37" s="11"/>
      <c r="D37" s="11"/>
      <c r="E37" s="11"/>
      <c r="F37" s="11"/>
      <c r="G37" s="11"/>
      <c r="H37" s="11"/>
      <c r="I37" s="11"/>
      <c r="J37" s="11"/>
      <c r="K37" s="12">
        <v>31.29708</v>
      </c>
      <c r="L37" s="1">
        <v>49.680984792</v>
      </c>
      <c r="M37" s="1">
        <v>46.734712380613665</v>
      </c>
      <c r="N37" s="1">
        <v>44.81856782320842</v>
      </c>
      <c r="O37" s="12">
        <v>50.892585946682416</v>
      </c>
      <c r="P37" s="1">
        <v>54.92730746093524</v>
      </c>
      <c r="Q37" s="1"/>
    </row>
    <row r="38" spans="13:17" ht="12.75">
      <c r="M38" s="1"/>
      <c r="N38" s="1"/>
      <c r="O38" s="1"/>
      <c r="P38" s="1"/>
      <c r="Q38" s="1"/>
    </row>
    <row r="39" spans="1:17" ht="12.75">
      <c r="A39" s="7"/>
      <c r="B39" s="7" t="s">
        <v>111</v>
      </c>
      <c r="C39" s="8">
        <f aca="true" t="shared" si="6" ref="C39:P39">C9+C23+C28</f>
        <v>1537.3024131309603</v>
      </c>
      <c r="D39" s="8">
        <f t="shared" si="6"/>
        <v>1640.4507023596652</v>
      </c>
      <c r="E39" s="8">
        <f t="shared" si="6"/>
        <v>1829.0125008649186</v>
      </c>
      <c r="F39" s="8">
        <f t="shared" si="6"/>
        <v>2147.844348590134</v>
      </c>
      <c r="G39" s="8">
        <f t="shared" si="6"/>
        <v>2489.695695063233</v>
      </c>
      <c r="H39" s="8">
        <f t="shared" si="6"/>
        <v>2532.2179117830156</v>
      </c>
      <c r="I39" s="8">
        <f t="shared" si="6"/>
        <v>2158.964730246435</v>
      </c>
      <c r="J39" s="8">
        <f t="shared" si="6"/>
        <v>1817.562056710495</v>
      </c>
      <c r="K39" s="8">
        <f t="shared" si="6"/>
        <v>2353.0819267359216</v>
      </c>
      <c r="L39" s="8">
        <f t="shared" si="6"/>
        <v>2687.9386981430052</v>
      </c>
      <c r="M39" s="8">
        <f t="shared" si="6"/>
        <v>2572.5782510321483</v>
      </c>
      <c r="N39" s="8">
        <f t="shared" si="6"/>
        <v>2497.2022562230823</v>
      </c>
      <c r="O39" s="8">
        <f t="shared" si="6"/>
        <v>2430.3863527247186</v>
      </c>
      <c r="P39" s="8">
        <f t="shared" si="6"/>
        <v>2582.1161291744907</v>
      </c>
      <c r="Q39" s="1"/>
    </row>
    <row r="40" spans="13:17" ht="12.75">
      <c r="M40" s="1"/>
      <c r="N40" s="1"/>
      <c r="O40" s="1"/>
      <c r="P40" s="1"/>
      <c r="Q40" s="1"/>
    </row>
    <row r="41" spans="2:17" ht="12.75">
      <c r="B41" t="s">
        <v>99</v>
      </c>
      <c r="C41" s="1">
        <v>41.382575890199206</v>
      </c>
      <c r="D41" s="1">
        <v>40.604894769128805</v>
      </c>
      <c r="E41" s="1">
        <v>74.05965052116538</v>
      </c>
      <c r="F41" s="1">
        <v>50.912157594384496</v>
      </c>
      <c r="G41" s="1">
        <v>77.05872348486487</v>
      </c>
      <c r="H41" s="1">
        <v>33.562209667030885</v>
      </c>
      <c r="I41" s="1">
        <v>-157.01851376552204</v>
      </c>
      <c r="J41" s="1">
        <v>-379.47903739336675</v>
      </c>
      <c r="K41" s="1">
        <v>-172.41090580276503</v>
      </c>
      <c r="L41" s="1">
        <v>408.48324738730895</v>
      </c>
      <c r="M41" s="1">
        <v>502.89968860859153</v>
      </c>
      <c r="N41" s="1">
        <v>466.6806590034883</v>
      </c>
      <c r="O41" s="1">
        <v>523.673285772798</v>
      </c>
      <c r="P41" s="1">
        <v>640.2078231649743</v>
      </c>
      <c r="Q41" s="1"/>
    </row>
    <row r="42" spans="2:17" ht="12.75">
      <c r="B42" t="s">
        <v>100</v>
      </c>
      <c r="C42" s="1">
        <v>15.236029194106473</v>
      </c>
      <c r="D42" s="1">
        <v>84.18949334715617</v>
      </c>
      <c r="E42" s="1">
        <v>41.382575890199206</v>
      </c>
      <c r="F42" s="1">
        <v>40.604894769128805</v>
      </c>
      <c r="G42" s="1">
        <v>74.05965052116538</v>
      </c>
      <c r="H42" s="1">
        <v>50.912157594384496</v>
      </c>
      <c r="I42" s="1">
        <v>77.05872348486487</v>
      </c>
      <c r="J42" s="1">
        <v>33.562209667030885</v>
      </c>
      <c r="K42" s="1">
        <v>33.56684430716833</v>
      </c>
      <c r="L42" s="1">
        <v>0</v>
      </c>
      <c r="M42" s="1">
        <v>-31.32609302777314</v>
      </c>
      <c r="N42" s="1">
        <v>379.1583267673263</v>
      </c>
      <c r="O42" s="1">
        <v>473.5201153231371</v>
      </c>
      <c r="P42" s="1">
        <v>437.3233481361475</v>
      </c>
      <c r="Q42" s="1"/>
    </row>
    <row r="43" spans="2:17" ht="12.75">
      <c r="B43" s="3" t="s">
        <v>16</v>
      </c>
      <c r="C43" s="4">
        <f>C39-C41+C42</f>
        <v>1511.1558664348677</v>
      </c>
      <c r="D43" s="4">
        <f>D39-D41+D42</f>
        <v>1684.0353009376927</v>
      </c>
      <c r="E43" s="4">
        <f>E39-E41+E42</f>
        <v>1796.3354262339524</v>
      </c>
      <c r="F43" s="4">
        <f aca="true" t="shared" si="7" ref="F43:K43">F39-F41+F42</f>
        <v>2137.537085764878</v>
      </c>
      <c r="G43" s="4">
        <f t="shared" si="7"/>
        <v>2486.696622099533</v>
      </c>
      <c r="H43" s="4">
        <f t="shared" si="7"/>
        <v>2549.5678597103692</v>
      </c>
      <c r="I43" s="4">
        <f t="shared" si="7"/>
        <v>2393.041967496822</v>
      </c>
      <c r="J43" s="4">
        <f t="shared" si="7"/>
        <v>2230.6033037708926</v>
      </c>
      <c r="K43" s="4">
        <f t="shared" si="7"/>
        <v>2559.059676845855</v>
      </c>
      <c r="L43" s="4">
        <f>L39-L41+L42</f>
        <v>2279.4554507556963</v>
      </c>
      <c r="M43" s="4">
        <f>M39-M41+M42</f>
        <v>2038.3524693957836</v>
      </c>
      <c r="N43" s="18">
        <f>N39-N41+N42</f>
        <v>2409.67992398692</v>
      </c>
      <c r="O43" s="18">
        <f>O39-O41+O42</f>
        <v>2380.2331822750575</v>
      </c>
      <c r="P43" s="18">
        <f>P39-P41+P42</f>
        <v>2379.231654145664</v>
      </c>
      <c r="Q43" s="1"/>
    </row>
    <row r="44" spans="13:17" ht="12.75">
      <c r="M44" s="1"/>
      <c r="N44" s="1"/>
      <c r="O44" s="1"/>
      <c r="P44" s="1"/>
      <c r="Q44" s="1"/>
    </row>
    <row r="45" spans="1:17" ht="12.75">
      <c r="A45" s="3"/>
      <c r="B45" s="3" t="s">
        <v>120</v>
      </c>
      <c r="C45" s="4">
        <f>C46+C47+C48</f>
        <v>32.48162634700003</v>
      </c>
      <c r="D45" s="4">
        <f aca="true" t="shared" si="8" ref="D45:K45">D46+D47+D48</f>
        <v>38.10405809299999</v>
      </c>
      <c r="E45" s="4">
        <f t="shared" si="8"/>
        <v>39.636372975000015</v>
      </c>
      <c r="F45" s="4">
        <f t="shared" si="8"/>
        <v>42.68055366800004</v>
      </c>
      <c r="G45" s="4">
        <f t="shared" si="8"/>
        <v>46.290952995000026</v>
      </c>
      <c r="H45" s="4">
        <f t="shared" si="8"/>
        <v>50.394129802000016</v>
      </c>
      <c r="I45" s="4">
        <f t="shared" si="8"/>
        <v>48.65845449600004</v>
      </c>
      <c r="J45" s="4">
        <f t="shared" si="8"/>
        <v>34.184495394247506</v>
      </c>
      <c r="K45" s="4">
        <f t="shared" si="8"/>
        <v>30.543679999999988</v>
      </c>
      <c r="L45" s="4">
        <f>L46+L47+L48</f>
        <v>56.12628520800002</v>
      </c>
      <c r="M45" s="4">
        <f>M46+M47+M48</f>
        <v>52.79778225451664</v>
      </c>
      <c r="N45" s="4">
        <f>N46+N47+N48</f>
        <v>50.63304906249159</v>
      </c>
      <c r="O45" s="4">
        <f>O46+O47+O48</f>
        <v>57.495072384286914</v>
      </c>
      <c r="P45" s="4">
        <f>P46+P47+P48</f>
        <v>62.05406557356976</v>
      </c>
      <c r="Q45" s="1"/>
    </row>
    <row r="46" spans="2:17" ht="12.75">
      <c r="B46" t="s">
        <v>44</v>
      </c>
      <c r="C46" s="1">
        <v>29.55379634700003</v>
      </c>
      <c r="D46" s="1">
        <v>35.146778092999995</v>
      </c>
      <c r="E46" s="1">
        <v>36.59443297500002</v>
      </c>
      <c r="F46" s="1">
        <v>39.285023668000036</v>
      </c>
      <c r="G46" s="1">
        <v>46.290952995000026</v>
      </c>
      <c r="H46" s="1">
        <v>50.32887980200002</v>
      </c>
      <c r="I46" s="1">
        <v>45.73177449600004</v>
      </c>
      <c r="J46" s="1">
        <v>34.184495394247506</v>
      </c>
      <c r="K46" s="1">
        <v>61.84075999999999</v>
      </c>
      <c r="L46" s="1">
        <v>105.80727000000002</v>
      </c>
      <c r="M46" s="1">
        <v>99.5324946351303</v>
      </c>
      <c r="N46" s="1">
        <v>95.4516168857</v>
      </c>
      <c r="O46" s="1">
        <v>108.38765833096933</v>
      </c>
      <c r="P46" s="1">
        <v>116.981373034505</v>
      </c>
      <c r="Q46" s="1"/>
    </row>
    <row r="47" spans="2:17" ht="12.75">
      <c r="B47" t="s">
        <v>58</v>
      </c>
      <c r="C47" s="11"/>
      <c r="D47" s="11"/>
      <c r="E47" s="11"/>
      <c r="F47" s="11"/>
      <c r="G47" s="11"/>
      <c r="H47" s="11"/>
      <c r="I47" s="11"/>
      <c r="J47" s="11"/>
      <c r="K47" s="12">
        <f aca="true" t="shared" si="9" ref="K47:P47">-K37</f>
        <v>-31.29708</v>
      </c>
      <c r="L47" s="12">
        <f t="shared" si="9"/>
        <v>-49.680984792</v>
      </c>
      <c r="M47" s="12">
        <f t="shared" si="9"/>
        <v>-46.734712380613665</v>
      </c>
      <c r="N47" s="12">
        <f t="shared" si="9"/>
        <v>-44.81856782320842</v>
      </c>
      <c r="O47" s="12">
        <f t="shared" si="9"/>
        <v>-50.892585946682416</v>
      </c>
      <c r="P47" s="12">
        <f t="shared" si="9"/>
        <v>-54.92730746093524</v>
      </c>
      <c r="Q47" s="1"/>
    </row>
    <row r="48" spans="2:17" ht="12.75">
      <c r="B48" t="s">
        <v>122</v>
      </c>
      <c r="C48" s="11">
        <v>2.92783</v>
      </c>
      <c r="D48" s="11">
        <v>2.95728</v>
      </c>
      <c r="E48" s="11">
        <v>3.04194</v>
      </c>
      <c r="F48" s="11">
        <v>3.39553</v>
      </c>
      <c r="G48" s="11"/>
      <c r="H48" s="11">
        <v>0.06525</v>
      </c>
      <c r="I48" s="11">
        <v>2.92668</v>
      </c>
      <c r="J48" s="11"/>
      <c r="M48" s="1">
        <v>0</v>
      </c>
      <c r="N48" s="1">
        <v>0</v>
      </c>
      <c r="O48" s="1">
        <v>0</v>
      </c>
      <c r="P48" s="1"/>
      <c r="Q48" s="1"/>
    </row>
    <row r="49" spans="2:17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2:17" ht="12.75">
      <c r="B51" s="3" t="s">
        <v>49</v>
      </c>
      <c r="M51" s="1"/>
      <c r="N51" s="1"/>
      <c r="O51" s="1"/>
      <c r="P51" s="1"/>
      <c r="Q51" s="1"/>
    </row>
    <row r="52" spans="2:17" ht="12.75">
      <c r="B52" t="s">
        <v>50</v>
      </c>
      <c r="C52" s="1">
        <v>361.104</v>
      </c>
      <c r="D52" s="1">
        <v>376.67</v>
      </c>
      <c r="E52" s="1">
        <v>410.96288</v>
      </c>
      <c r="F52" s="1">
        <v>469.36513</v>
      </c>
      <c r="G52" s="1">
        <v>548.19417</v>
      </c>
      <c r="H52" s="1">
        <v>586.61841</v>
      </c>
      <c r="I52" s="1">
        <v>610.63757</v>
      </c>
      <c r="J52" s="1">
        <v>589.65798</v>
      </c>
      <c r="K52" s="1">
        <v>855.24137</v>
      </c>
      <c r="L52" s="1">
        <v>815.65464</v>
      </c>
      <c r="M52" s="1">
        <v>826.7047509200002</v>
      </c>
      <c r="N52" s="1">
        <v>802.3265081699999</v>
      </c>
      <c r="O52" s="1">
        <v>828.5728533999999</v>
      </c>
      <c r="P52" s="1">
        <v>877.5589986400001</v>
      </c>
      <c r="Q52" s="1"/>
    </row>
    <row r="53" spans="2:17" ht="12.75">
      <c r="B53" t="s">
        <v>51</v>
      </c>
      <c r="C53" s="1">
        <v>61.496</v>
      </c>
      <c r="D53" s="1">
        <v>72.643</v>
      </c>
      <c r="E53" s="1">
        <v>66.156</v>
      </c>
      <c r="F53" s="1">
        <v>71.078</v>
      </c>
      <c r="G53" s="1">
        <v>80.818</v>
      </c>
      <c r="H53" s="1">
        <v>86.863</v>
      </c>
      <c r="I53" s="1">
        <v>59.527</v>
      </c>
      <c r="J53" s="1">
        <v>56.438</v>
      </c>
      <c r="K53" s="1">
        <v>56.438</v>
      </c>
      <c r="L53" s="1">
        <v>56.196</v>
      </c>
      <c r="M53" s="1">
        <v>54.522</v>
      </c>
      <c r="N53" s="1">
        <v>55.711</v>
      </c>
      <c r="O53" s="1">
        <v>65.26</v>
      </c>
      <c r="P53" s="1">
        <v>82.749</v>
      </c>
      <c r="Q53" s="1"/>
    </row>
    <row r="54" spans="2:17" ht="12.75">
      <c r="B54" t="s">
        <v>52</v>
      </c>
      <c r="C54" s="1">
        <v>222.139</v>
      </c>
      <c r="D54" s="1">
        <v>264.446</v>
      </c>
      <c r="E54" s="1">
        <v>334.576</v>
      </c>
      <c r="F54" s="1">
        <v>514.035</v>
      </c>
      <c r="G54" s="1">
        <v>640.963</v>
      </c>
      <c r="H54" s="1">
        <v>615.4839999999999</v>
      </c>
      <c r="I54" s="1">
        <v>388.942</v>
      </c>
      <c r="J54" s="1">
        <v>275.627</v>
      </c>
      <c r="K54" s="1">
        <v>275.627</v>
      </c>
      <c r="L54" s="1">
        <v>285.868</v>
      </c>
      <c r="M54" s="1">
        <v>237.546</v>
      </c>
      <c r="N54" s="1">
        <v>257.232</v>
      </c>
      <c r="O54" s="1">
        <v>278.623</v>
      </c>
      <c r="P54" s="1">
        <v>351.256</v>
      </c>
      <c r="Q54" s="1"/>
    </row>
    <row r="55" spans="2:17" ht="12.75">
      <c r="B55" t="s">
        <v>62</v>
      </c>
      <c r="C55" s="1">
        <v>18.30660857</v>
      </c>
      <c r="D55" s="1">
        <v>19.697</v>
      </c>
      <c r="E55" s="1">
        <v>19.53161</v>
      </c>
      <c r="F55" s="1">
        <v>20.18714</v>
      </c>
      <c r="G55" s="1">
        <v>20.9244</v>
      </c>
      <c r="H55" s="1">
        <v>21.44703</v>
      </c>
      <c r="I55" s="1">
        <v>20.63202</v>
      </c>
      <c r="J55" s="1">
        <v>19.792</v>
      </c>
      <c r="K55" s="1">
        <v>19.792</v>
      </c>
      <c r="L55" s="1">
        <v>19.23155</v>
      </c>
      <c r="M55" s="1">
        <v>18.7756996</v>
      </c>
      <c r="N55" s="1">
        <v>35.51765774</v>
      </c>
      <c r="O55" s="1">
        <v>10.89279846</v>
      </c>
      <c r="P55" s="1"/>
      <c r="Q55" s="1"/>
    </row>
    <row r="56" spans="2:17" ht="12.75">
      <c r="B56" t="s">
        <v>46</v>
      </c>
      <c r="C56" s="1">
        <v>51.158</v>
      </c>
      <c r="D56" s="1">
        <v>53.584</v>
      </c>
      <c r="E56" s="1">
        <v>56.088</v>
      </c>
      <c r="F56" s="1">
        <v>57.257</v>
      </c>
      <c r="G56" s="1">
        <v>58.017</v>
      </c>
      <c r="H56" s="1">
        <v>56.374</v>
      </c>
      <c r="I56" s="1">
        <v>55.062</v>
      </c>
      <c r="J56" s="1">
        <v>44.988</v>
      </c>
      <c r="K56" s="1">
        <v>44.988</v>
      </c>
      <c r="L56" s="1">
        <v>39.354</v>
      </c>
      <c r="M56" s="1">
        <v>36.261</v>
      </c>
      <c r="N56" s="1">
        <v>34.387</v>
      </c>
      <c r="O56" s="1">
        <v>29.915</v>
      </c>
      <c r="P56" s="1">
        <v>29.5</v>
      </c>
      <c r="Q56" s="1"/>
    </row>
    <row r="57" spans="2:17" ht="12.75">
      <c r="B57" s="16" t="s">
        <v>64</v>
      </c>
      <c r="C57" s="1">
        <f aca="true" t="shared" si="10" ref="C57:K57">C19</f>
        <v>32.41655033</v>
      </c>
      <c r="D57" s="1">
        <f t="shared" si="10"/>
        <v>33.915</v>
      </c>
      <c r="E57" s="1">
        <f t="shared" si="10"/>
        <v>37.914</v>
      </c>
      <c r="F57" s="1">
        <f t="shared" si="10"/>
        <v>43.82713</v>
      </c>
      <c r="G57" s="1">
        <f t="shared" si="10"/>
        <v>48.56186</v>
      </c>
      <c r="H57" s="1">
        <f t="shared" si="10"/>
        <v>53.74293</v>
      </c>
      <c r="I57" s="1">
        <f t="shared" si="10"/>
        <v>33.76569</v>
      </c>
      <c r="J57" s="1">
        <f t="shared" si="10"/>
        <v>21.43061</v>
      </c>
      <c r="K57" s="1">
        <f t="shared" si="10"/>
        <v>21.43061</v>
      </c>
      <c r="L57" s="1">
        <v>18.28062</v>
      </c>
      <c r="M57" s="1">
        <v>19.46635518</v>
      </c>
      <c r="N57" s="1">
        <v>14.85271524</v>
      </c>
      <c r="O57" s="1">
        <v>13.54045448</v>
      </c>
      <c r="P57" s="1">
        <v>18.406088850000003</v>
      </c>
      <c r="Q57" s="1"/>
    </row>
    <row r="58" spans="2:17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31.85947207</v>
      </c>
      <c r="P58" s="1">
        <v>33.821949999999994</v>
      </c>
      <c r="Q58" s="1"/>
    </row>
    <row r="59" spans="2:17" ht="12.75">
      <c r="B59" t="s">
        <v>143</v>
      </c>
      <c r="C59" s="1">
        <v>25.416010000000004</v>
      </c>
      <c r="D59" s="1">
        <v>26.919570000000007</v>
      </c>
      <c r="E59" s="1">
        <v>21.46782</v>
      </c>
      <c r="F59" s="1">
        <v>29.495480000000004</v>
      </c>
      <c r="G59" s="1">
        <v>34.29229000000001</v>
      </c>
      <c r="H59" s="1">
        <v>35.09297</v>
      </c>
      <c r="I59" s="1">
        <v>35.661120000000004</v>
      </c>
      <c r="J59" s="1">
        <v>37.85285</v>
      </c>
      <c r="K59" s="1">
        <v>37.85285</v>
      </c>
      <c r="L59" s="1">
        <v>80.83979000000001</v>
      </c>
      <c r="M59" s="1">
        <v>42.55312</v>
      </c>
      <c r="N59" s="1">
        <v>51.80239999999999</v>
      </c>
      <c r="O59" s="1">
        <v>61.889379999999996</v>
      </c>
      <c r="P59" s="1">
        <v>55.77844</v>
      </c>
      <c r="Q59" s="1"/>
    </row>
    <row r="60" spans="2:17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6"/>
      <c r="M62" s="1"/>
      <c r="N62" s="1"/>
      <c r="O62" s="1"/>
      <c r="P62" s="1"/>
      <c r="Q62" s="1"/>
    </row>
    <row r="63" spans="2:18" ht="12.75">
      <c r="B63" s="3" t="s">
        <v>0</v>
      </c>
      <c r="C63" s="4">
        <v>186.815</v>
      </c>
      <c r="D63" s="4">
        <v>199.476</v>
      </c>
      <c r="E63" s="4">
        <v>204.7592</v>
      </c>
      <c r="F63" s="4">
        <v>222.96481</v>
      </c>
      <c r="G63" s="4">
        <v>238.19776</v>
      </c>
      <c r="H63" s="4">
        <v>258.97557</v>
      </c>
      <c r="I63" s="4">
        <v>232.14463</v>
      </c>
      <c r="J63" s="4">
        <v>164.28674</v>
      </c>
      <c r="K63" s="4">
        <v>330.65432</v>
      </c>
      <c r="L63" s="4">
        <v>418.87625</v>
      </c>
      <c r="M63" s="4">
        <v>406.3393073958059</v>
      </c>
      <c r="N63" s="4">
        <v>399.0823035294904</v>
      </c>
      <c r="O63" s="4">
        <v>407.70274019391434</v>
      </c>
      <c r="P63" s="4">
        <v>435.40464490249764</v>
      </c>
      <c r="Q63" s="4"/>
      <c r="R63" s="3"/>
    </row>
    <row r="64" spans="13:17" ht="12.75">
      <c r="M64" s="1"/>
      <c r="N64" s="1"/>
      <c r="O64" s="1"/>
      <c r="P64" s="1"/>
      <c r="Q64" s="1"/>
    </row>
    <row r="65" spans="2:17" ht="12.75">
      <c r="B65" s="7" t="s">
        <v>1</v>
      </c>
      <c r="M65" s="1"/>
      <c r="N65" s="1"/>
      <c r="O65" s="1"/>
      <c r="P65" s="1"/>
      <c r="Q65" s="1"/>
    </row>
    <row r="66" spans="2:17" ht="12.75">
      <c r="B66" t="s">
        <v>119</v>
      </c>
      <c r="C66" s="1">
        <v>18780.108</v>
      </c>
      <c r="D66" s="1">
        <v>19692.948</v>
      </c>
      <c r="E66" s="1">
        <v>20983.851</v>
      </c>
      <c r="F66" s="1">
        <v>22602.678</v>
      </c>
      <c r="G66" s="1">
        <v>24429.529</v>
      </c>
      <c r="H66" s="1">
        <v>26144.862</v>
      </c>
      <c r="I66" s="1">
        <v>27193.863</v>
      </c>
      <c r="J66" s="1">
        <v>26153.141</v>
      </c>
      <c r="K66" s="1">
        <v>26153.141</v>
      </c>
      <c r="L66" s="1">
        <v>26194.558</v>
      </c>
      <c r="M66" s="1">
        <v>26030.098</v>
      </c>
      <c r="N66" s="1">
        <v>25810.429</v>
      </c>
      <c r="O66" s="1">
        <v>25837.947</v>
      </c>
      <c r="P66" s="1">
        <v>26329.125</v>
      </c>
      <c r="Q66" s="1"/>
    </row>
    <row r="67" spans="2:17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  <c r="Q67" s="1"/>
    </row>
    <row r="68" spans="2:17" ht="12.75">
      <c r="B68" t="s">
        <v>136</v>
      </c>
      <c r="C68" s="1">
        <f>C66/C67</f>
        <v>23275.32986945805</v>
      </c>
      <c r="D68" s="1">
        <f aca="true" t="shared" si="11" ref="D68:P68">D66/D67</f>
        <v>23486.26001203368</v>
      </c>
      <c r="E68" s="1">
        <f t="shared" si="11"/>
        <v>24081.52002305959</v>
      </c>
      <c r="F68" s="1">
        <f t="shared" si="11"/>
        <v>24905.863405890388</v>
      </c>
      <c r="G68" s="1">
        <f t="shared" si="11"/>
        <v>25888.95467674052</v>
      </c>
      <c r="H68" s="1">
        <f t="shared" si="11"/>
        <v>26813.552906205343</v>
      </c>
      <c r="I68" s="1">
        <f t="shared" si="11"/>
        <v>27306.238740200737</v>
      </c>
      <c r="J68" s="1">
        <f t="shared" si="11"/>
        <v>26195.066172959538</v>
      </c>
      <c r="K68" s="1">
        <f t="shared" si="11"/>
        <v>26195.066172959538</v>
      </c>
      <c r="L68" s="1">
        <f t="shared" si="11"/>
        <v>26194.558</v>
      </c>
      <c r="M68" s="1">
        <f t="shared" si="11"/>
        <v>26022.56501385054</v>
      </c>
      <c r="N68" s="1">
        <f t="shared" si="11"/>
        <v>25790.41528378353</v>
      </c>
      <c r="O68" s="1">
        <f t="shared" si="11"/>
        <v>25671.782552365134</v>
      </c>
      <c r="P68" s="1">
        <f t="shared" si="11"/>
        <v>26263.94751475302</v>
      </c>
      <c r="Q68" s="1"/>
    </row>
    <row r="69" spans="2:17" ht="12.75">
      <c r="B69" t="s">
        <v>109</v>
      </c>
      <c r="C69" s="1">
        <v>916968</v>
      </c>
      <c r="D69" s="1">
        <v>947361</v>
      </c>
      <c r="E69" s="1">
        <v>955045</v>
      </c>
      <c r="F69" s="1">
        <v>983131</v>
      </c>
      <c r="G69" s="1">
        <v>1001062</v>
      </c>
      <c r="H69" s="1">
        <v>1030650</v>
      </c>
      <c r="I69" s="1">
        <v>1072844</v>
      </c>
      <c r="J69" s="1">
        <v>1095426</v>
      </c>
      <c r="K69" s="1">
        <v>1095426</v>
      </c>
      <c r="L69" s="1">
        <v>1106049</v>
      </c>
      <c r="M69" s="1">
        <v>1113114</v>
      </c>
      <c r="N69" s="1">
        <v>1119439</v>
      </c>
      <c r="O69" s="1">
        <v>1111674</v>
      </c>
      <c r="P69" s="1">
        <v>1103442</v>
      </c>
      <c r="Q69" s="1"/>
    </row>
    <row r="70" spans="2:17" ht="12.75">
      <c r="B70" t="s">
        <v>59</v>
      </c>
      <c r="C70" s="1">
        <v>941365.9272416043</v>
      </c>
      <c r="D70" s="1">
        <v>971032.3920299556</v>
      </c>
      <c r="E70" s="1">
        <v>978456.7521258256</v>
      </c>
      <c r="F70" s="1">
        <v>1007043.2433390847</v>
      </c>
      <c r="G70" s="1">
        <v>1025160.7454634198</v>
      </c>
      <c r="H70" s="1">
        <v>1053111.9841832921</v>
      </c>
      <c r="I70" s="1">
        <v>1094641.726162615</v>
      </c>
      <c r="J70" s="1">
        <v>1117365.9887156812</v>
      </c>
      <c r="K70" s="1">
        <v>1117365.9887156812</v>
      </c>
      <c r="L70" s="1"/>
      <c r="M70" s="1"/>
      <c r="N70" s="1"/>
      <c r="O70" s="1"/>
      <c r="P70" s="1"/>
      <c r="Q70" s="1"/>
    </row>
    <row r="71" spans="2:17" ht="12.75">
      <c r="B71" t="s">
        <v>60</v>
      </c>
      <c r="C71" s="1">
        <v>925936.7922358294</v>
      </c>
      <c r="D71" s="1">
        <v>954569.4512111964</v>
      </c>
      <c r="E71" s="1">
        <v>962114.5935224834</v>
      </c>
      <c r="F71" s="1">
        <v>989550.6231955864</v>
      </c>
      <c r="G71" s="1">
        <v>1006669.968137311</v>
      </c>
      <c r="H71" s="1">
        <v>1033741.9663638307</v>
      </c>
      <c r="I71" s="1">
        <v>1073354.4753594485</v>
      </c>
      <c r="J71" s="1">
        <v>1094407.996825228</v>
      </c>
      <c r="K71" s="1">
        <v>1094407.996825228</v>
      </c>
      <c r="L71" s="1">
        <v>1104357.9084063016</v>
      </c>
      <c r="M71" s="1">
        <v>1111901.8382327755</v>
      </c>
      <c r="N71" s="1">
        <v>1118749.420173138</v>
      </c>
      <c r="O71" s="1">
        <v>1106546.8891559325</v>
      </c>
      <c r="P71" s="1">
        <v>1101811.0081040422</v>
      </c>
      <c r="Q71" s="1"/>
    </row>
    <row r="72" spans="13:17" ht="12.75">
      <c r="M72" s="1"/>
      <c r="N72" s="1"/>
      <c r="O72" s="1"/>
      <c r="P72" s="1"/>
      <c r="Q72" s="1"/>
    </row>
    <row r="73" spans="2:17" ht="12.75">
      <c r="B73" s="7" t="s">
        <v>61</v>
      </c>
      <c r="M73" s="1"/>
      <c r="N73" s="1"/>
      <c r="O73" s="1"/>
      <c r="P73" s="1"/>
      <c r="Q73" s="1"/>
    </row>
    <row r="74" spans="2:17" ht="12.75">
      <c r="B74" t="s">
        <v>67</v>
      </c>
      <c r="C74" s="9">
        <f aca="true" t="shared" si="12" ref="C74:L74">C39/C66</f>
        <v>0.08185801770314421</v>
      </c>
      <c r="D74" s="9">
        <f t="shared" si="12"/>
        <v>0.08330142863118642</v>
      </c>
      <c r="E74" s="9">
        <f t="shared" si="12"/>
        <v>0.08716286161510195</v>
      </c>
      <c r="F74" s="9">
        <f t="shared" si="12"/>
        <v>0.09502610038465946</v>
      </c>
      <c r="G74" s="9">
        <f t="shared" si="12"/>
        <v>0.1019133727491526</v>
      </c>
      <c r="H74" s="9">
        <f t="shared" si="12"/>
        <v>0.09685336689797848</v>
      </c>
      <c r="I74" s="9">
        <f t="shared" si="12"/>
        <v>0.0793916160512552</v>
      </c>
      <c r="J74" s="9">
        <f t="shared" si="12"/>
        <v>0.06949689357429362</v>
      </c>
      <c r="K74" s="9">
        <f t="shared" si="12"/>
        <v>0.0899732053880611</v>
      </c>
      <c r="L74" s="14">
        <f t="shared" si="12"/>
        <v>0.10261439410976146</v>
      </c>
      <c r="M74" s="14">
        <f>M39/M66</f>
        <v>0.09883090916646368</v>
      </c>
      <c r="N74" s="14">
        <f>N39/N66</f>
        <v>0.09675167569756714</v>
      </c>
      <c r="O74" s="14">
        <f>O39/O66</f>
        <v>0.09406267273188224</v>
      </c>
      <c r="P74" s="14">
        <f>P39/P66</f>
        <v>0.09807071557351377</v>
      </c>
      <c r="Q74" s="1"/>
    </row>
    <row r="75" spans="2:17" ht="12.75">
      <c r="B75" t="s">
        <v>112</v>
      </c>
      <c r="C75" s="9">
        <f aca="true" t="shared" si="13" ref="C75:L75">C43/C66</f>
        <v>0.08046577082702973</v>
      </c>
      <c r="D75" s="9">
        <f t="shared" si="13"/>
        <v>0.08551463706387143</v>
      </c>
      <c r="E75" s="9">
        <f t="shared" si="13"/>
        <v>0.08560561291795069</v>
      </c>
      <c r="F75" s="9">
        <f t="shared" si="13"/>
        <v>0.09457008084461842</v>
      </c>
      <c r="G75" s="9">
        <f t="shared" si="13"/>
        <v>0.1017906084926784</v>
      </c>
      <c r="H75" s="9">
        <f t="shared" si="13"/>
        <v>0.09751697521717151</v>
      </c>
      <c r="I75" s="9">
        <f t="shared" si="13"/>
        <v>0.08799933894999847</v>
      </c>
      <c r="J75" s="9">
        <f t="shared" si="13"/>
        <v>0.08529007295035394</v>
      </c>
      <c r="K75" s="9">
        <f t="shared" si="13"/>
        <v>0.09784903759154034</v>
      </c>
      <c r="L75" s="14">
        <f t="shared" si="13"/>
        <v>0.08702019139836971</v>
      </c>
      <c r="M75" s="14">
        <f>M43/M66</f>
        <v>0.07830752190774631</v>
      </c>
      <c r="N75" s="14">
        <f>N43/N66</f>
        <v>0.09336070795208093</v>
      </c>
      <c r="O75" s="14">
        <f>O43/O66</f>
        <v>0.09212160634415179</v>
      </c>
      <c r="P75" s="14">
        <f>P43/P66</f>
        <v>0.09036501038852085</v>
      </c>
      <c r="Q75" s="1"/>
    </row>
    <row r="76" spans="2:17" ht="12.75">
      <c r="B76" t="s">
        <v>140</v>
      </c>
      <c r="C76" s="1">
        <f>C39/C67</f>
        <v>1905.2723645006186</v>
      </c>
      <c r="D76" s="1">
        <f aca="true" t="shared" si="14" ref="D76:O76">D39/D67</f>
        <v>1956.439012205911</v>
      </c>
      <c r="E76" s="1">
        <f t="shared" si="14"/>
        <v>2099.01419725125</v>
      </c>
      <c r="F76" s="1">
        <f t="shared" si="14"/>
        <v>2366.7070761747564</v>
      </c>
      <c r="G76" s="1">
        <f t="shared" si="14"/>
        <v>2638.4306880565737</v>
      </c>
      <c r="H76" s="1">
        <f t="shared" si="14"/>
        <v>2596.9828774630632</v>
      </c>
      <c r="I76" s="1">
        <f t="shared" si="14"/>
        <v>2167.8864218659273</v>
      </c>
      <c r="J76" s="1">
        <f t="shared" si="14"/>
        <v>1820.4757259937478</v>
      </c>
      <c r="K76" s="1">
        <f t="shared" si="14"/>
        <v>2356.85406893354</v>
      </c>
      <c r="L76" s="1">
        <f t="shared" si="14"/>
        <v>2687.9386981430052</v>
      </c>
      <c r="M76" s="1">
        <f t="shared" si="14"/>
        <v>2571.833759162259</v>
      </c>
      <c r="N76" s="1">
        <f t="shared" si="14"/>
        <v>2495.2658956422038</v>
      </c>
      <c r="O76" s="1">
        <f t="shared" si="14"/>
        <v>2414.756480667166</v>
      </c>
      <c r="P76" s="1">
        <f>P39/P67</f>
        <v>2575.7241265570374</v>
      </c>
      <c r="Q76" s="1"/>
    </row>
    <row r="77" spans="2:17" ht="12.75">
      <c r="B77" t="s">
        <v>70</v>
      </c>
      <c r="L77" s="15"/>
      <c r="M77" s="15"/>
      <c r="N77" s="15"/>
      <c r="O77" s="15"/>
      <c r="P77" s="15"/>
      <c r="Q77" s="1"/>
    </row>
    <row r="78" spans="2:17" ht="12.75">
      <c r="B78" t="s">
        <v>71</v>
      </c>
      <c r="C78" s="1">
        <f aca="true" t="shared" si="15" ref="C78:K78">C39*1000000/C70</f>
        <v>1633.0550837287815</v>
      </c>
      <c r="D78" s="1">
        <f t="shared" si="15"/>
        <v>1689.3882385635786</v>
      </c>
      <c r="E78" s="1">
        <f t="shared" si="15"/>
        <v>1869.282926293011</v>
      </c>
      <c r="F78" s="1">
        <f t="shared" si="15"/>
        <v>2132.8223616976557</v>
      </c>
      <c r="G78" s="1">
        <f t="shared" si="15"/>
        <v>2428.590546488176</v>
      </c>
      <c r="H78" s="1">
        <f t="shared" si="15"/>
        <v>2404.5096341267044</v>
      </c>
      <c r="I78" s="1">
        <f t="shared" si="15"/>
        <v>1972.3026070045032</v>
      </c>
      <c r="J78" s="1">
        <f t="shared" si="15"/>
        <v>1626.6488107443029</v>
      </c>
      <c r="K78" s="1">
        <f t="shared" si="15"/>
        <v>2105.918696738382</v>
      </c>
      <c r="L78" s="10"/>
      <c r="M78" s="10"/>
      <c r="N78" s="10"/>
      <c r="O78" s="10"/>
      <c r="P78" s="10"/>
      <c r="Q78" s="1"/>
    </row>
    <row r="79" spans="2:17" ht="12.75">
      <c r="B79" t="s">
        <v>15</v>
      </c>
      <c r="C79" s="10">
        <f aca="true" t="shared" si="16" ref="C79:L79">C39*1000000/C71</f>
        <v>1660.267121926202</v>
      </c>
      <c r="D79" s="10">
        <f t="shared" si="16"/>
        <v>1718.5241998664371</v>
      </c>
      <c r="E79" s="10">
        <f t="shared" si="16"/>
        <v>1901.0339445830025</v>
      </c>
      <c r="F79" s="10">
        <f t="shared" si="16"/>
        <v>2170.524981990344</v>
      </c>
      <c r="G79" s="10">
        <f t="shared" si="16"/>
        <v>2473.199532981037</v>
      </c>
      <c r="H79" s="10">
        <f t="shared" si="16"/>
        <v>2449.5647793907874</v>
      </c>
      <c r="I79" s="10">
        <f t="shared" si="16"/>
        <v>2011.4182032207339</v>
      </c>
      <c r="J79" s="10">
        <f t="shared" si="16"/>
        <v>1660.7719077191205</v>
      </c>
      <c r="K79" s="10">
        <f t="shared" si="16"/>
        <v>2150.0956988271146</v>
      </c>
      <c r="L79" s="10">
        <f t="shared" si="16"/>
        <v>2433.938017451216</v>
      </c>
      <c r="M79" s="10">
        <f>M39*1000000/M71</f>
        <v>2313.673889703186</v>
      </c>
      <c r="N79" s="10">
        <f>N39*1000000/N71</f>
        <v>2232.13725182232</v>
      </c>
      <c r="O79" s="10">
        <f>O39*1000000/O71</f>
        <v>2196.3699654685242</v>
      </c>
      <c r="P79" s="10">
        <f>P39*1000000/P71</f>
        <v>2343.5199958817852</v>
      </c>
      <c r="Q79" s="1"/>
    </row>
    <row r="80" spans="2:17" ht="12.75">
      <c r="B80" t="s">
        <v>137</v>
      </c>
      <c r="L80" s="15"/>
      <c r="M80" s="15"/>
      <c r="N80" s="15"/>
      <c r="O80" s="15"/>
      <c r="P80" s="15"/>
      <c r="Q80" s="1"/>
    </row>
    <row r="81" spans="2:17" ht="12.75">
      <c r="B81" t="s">
        <v>71</v>
      </c>
      <c r="C81" s="1">
        <f>C76*1000000/C70</f>
        <v>2023.9444719265102</v>
      </c>
      <c r="D81" s="1">
        <f aca="true" t="shared" si="17" ref="D81:K81">D76*1000000/D70</f>
        <v>2014.8030367101865</v>
      </c>
      <c r="E81" s="1">
        <f t="shared" si="17"/>
        <v>2145.2294060936947</v>
      </c>
      <c r="F81" s="1">
        <f t="shared" si="17"/>
        <v>2350.1543670829788</v>
      </c>
      <c r="G81" s="1">
        <f t="shared" si="17"/>
        <v>2573.6751038627426</v>
      </c>
      <c r="H81" s="1">
        <f t="shared" si="17"/>
        <v>2466.0082844628073</v>
      </c>
      <c r="I81" s="1">
        <f t="shared" si="17"/>
        <v>1980.452937296377</v>
      </c>
      <c r="J81" s="1">
        <f t="shared" si="17"/>
        <v>1629.2564337726374</v>
      </c>
      <c r="K81" s="1">
        <f t="shared" si="17"/>
        <v>2109.2946203262786</v>
      </c>
      <c r="L81" s="10"/>
      <c r="M81" s="10"/>
      <c r="N81" s="10"/>
      <c r="O81" s="10"/>
      <c r="P81" s="10"/>
      <c r="Q81" s="1"/>
    </row>
    <row r="82" spans="2:17" ht="12.75">
      <c r="B82" t="s">
        <v>15</v>
      </c>
      <c r="C82" s="1">
        <f>C76*1000000/C71</f>
        <v>2057.6700056383106</v>
      </c>
      <c r="D82" s="1">
        <f aca="true" t="shared" si="18" ref="D82:L82">D76*1000000/D71</f>
        <v>2049.551250276763</v>
      </c>
      <c r="E82" s="1">
        <f t="shared" si="18"/>
        <v>2181.667559543362</v>
      </c>
      <c r="F82" s="1">
        <f t="shared" si="18"/>
        <v>2391.6988385413533</v>
      </c>
      <c r="G82" s="1">
        <f t="shared" si="18"/>
        <v>2620.949041460516</v>
      </c>
      <c r="H82" s="1">
        <f t="shared" si="18"/>
        <v>2512.2157772097667</v>
      </c>
      <c r="I82" s="1">
        <f t="shared" si="18"/>
        <v>2019.7301745445634</v>
      </c>
      <c r="J82" s="1">
        <f t="shared" si="18"/>
        <v>1663.434232274227</v>
      </c>
      <c r="K82" s="1">
        <f t="shared" si="18"/>
        <v>2153.542441000565</v>
      </c>
      <c r="L82" s="10">
        <f t="shared" si="18"/>
        <v>2433.938017451216</v>
      </c>
      <c r="M82" s="10">
        <f>M76*1000000/M71</f>
        <v>2313.0043235200123</v>
      </c>
      <c r="N82" s="10">
        <f>N76*1000000/N71</f>
        <v>2230.4064258250396</v>
      </c>
      <c r="O82" s="10">
        <f>O76*1000000/O71</f>
        <v>2182.2450583265645</v>
      </c>
      <c r="P82" s="10">
        <f>P76*1000000/P71</f>
        <v>2337.7186356027187</v>
      </c>
      <c r="Q82" s="1"/>
    </row>
    <row r="83" spans="2:17" ht="12.75">
      <c r="B83" t="s">
        <v>138</v>
      </c>
      <c r="C83" s="1">
        <f>C43/C67</f>
        <v>1872.8673591993313</v>
      </c>
      <c r="D83" s="1">
        <f aca="true" t="shared" si="19" ref="D83:O83">D43/D67</f>
        <v>2008.4190009167767</v>
      </c>
      <c r="E83" s="1">
        <f t="shared" si="19"/>
        <v>2061.5132815699185</v>
      </c>
      <c r="F83" s="1">
        <f t="shared" si="19"/>
        <v>2355.3495158000774</v>
      </c>
      <c r="G83" s="1">
        <f t="shared" si="19"/>
        <v>2635.2524497847894</v>
      </c>
      <c r="H83" s="1">
        <f t="shared" si="19"/>
        <v>2614.7765742387433</v>
      </c>
      <c r="I83" s="1">
        <f t="shared" si="19"/>
        <v>2402.9309583485033</v>
      </c>
      <c r="J83" s="1">
        <f t="shared" si="19"/>
        <v>2234.179104831068</v>
      </c>
      <c r="K83" s="1">
        <f t="shared" si="19"/>
        <v>2563.1620146708046</v>
      </c>
      <c r="L83" s="1">
        <f t="shared" si="19"/>
        <v>2279.4554507556963</v>
      </c>
      <c r="M83" s="1">
        <f t="shared" si="19"/>
        <v>2037.762579917854</v>
      </c>
      <c r="N83" s="1">
        <f t="shared" si="19"/>
        <v>2407.811429272199</v>
      </c>
      <c r="O83" s="1">
        <f t="shared" si="19"/>
        <v>2364.925846441645</v>
      </c>
      <c r="P83" s="1">
        <f>P43/P67</f>
        <v>2373.3418900142233</v>
      </c>
      <c r="Q83" s="1"/>
    </row>
    <row r="84" spans="2:17" ht="12.75">
      <c r="B84" t="s">
        <v>139</v>
      </c>
      <c r="L84" s="15"/>
      <c r="M84" s="15"/>
      <c r="N84" s="15"/>
      <c r="O84" s="15"/>
      <c r="P84" s="15"/>
      <c r="Q84" s="1"/>
    </row>
    <row r="85" spans="2:17" ht="12.75">
      <c r="B85" t="s">
        <v>71</v>
      </c>
      <c r="C85" s="1">
        <f>C83*1000000/C70</f>
        <v>1989.5210831426814</v>
      </c>
      <c r="D85" s="1">
        <f aca="true" t="shared" si="20" ref="D85:K85">D83*1000000/D70</f>
        <v>2068.333680113545</v>
      </c>
      <c r="E85" s="1">
        <f t="shared" si="20"/>
        <v>2106.902811075717</v>
      </c>
      <c r="F85" s="1">
        <f t="shared" si="20"/>
        <v>2338.8762412926494</v>
      </c>
      <c r="G85" s="1">
        <f t="shared" si="20"/>
        <v>2570.574869791307</v>
      </c>
      <c r="H85" s="1">
        <f t="shared" si="20"/>
        <v>2482.904585181937</v>
      </c>
      <c r="I85" s="1">
        <f t="shared" si="20"/>
        <v>2195.1757373366695</v>
      </c>
      <c r="J85" s="1">
        <f t="shared" si="20"/>
        <v>1999.5052000813719</v>
      </c>
      <c r="K85" s="1">
        <f t="shared" si="20"/>
        <v>2293.9323735967164</v>
      </c>
      <c r="L85" s="10"/>
      <c r="M85" s="10"/>
      <c r="N85" s="10"/>
      <c r="O85" s="10"/>
      <c r="P85" s="10"/>
      <c r="Q85" s="1"/>
    </row>
    <row r="86" spans="2:17" ht="12.75">
      <c r="B86" t="s">
        <v>15</v>
      </c>
      <c r="C86" s="1">
        <f>C83*1000000/C71</f>
        <v>2022.6730106241696</v>
      </c>
      <c r="D86" s="1">
        <f aca="true" t="shared" si="21" ref="D86:L86">D83*1000000/D71</f>
        <v>2104.005107609942</v>
      </c>
      <c r="E86" s="1">
        <f t="shared" si="21"/>
        <v>2142.689961725171</v>
      </c>
      <c r="F86" s="1">
        <f t="shared" si="21"/>
        <v>2380.221345517296</v>
      </c>
      <c r="G86" s="1">
        <f t="shared" si="21"/>
        <v>2617.791861478615</v>
      </c>
      <c r="H86" s="1">
        <f t="shared" si="21"/>
        <v>2529.428676902974</v>
      </c>
      <c r="I86" s="1">
        <f t="shared" si="21"/>
        <v>2238.711454148269</v>
      </c>
      <c r="J86" s="1">
        <f t="shared" si="21"/>
        <v>2041.4499083634312</v>
      </c>
      <c r="K86" s="1">
        <f t="shared" si="21"/>
        <v>2342.053440861443</v>
      </c>
      <c r="L86" s="10">
        <f t="shared" si="21"/>
        <v>2064.0549892427334</v>
      </c>
      <c r="M86" s="10">
        <f>M83*1000000/M71</f>
        <v>1832.6820856386162</v>
      </c>
      <c r="N86" s="10">
        <f>N83*1000000/N71</f>
        <v>2152.234795258768</v>
      </c>
      <c r="O86" s="10">
        <f>O83*1000000/O71</f>
        <v>2137.2125028028377</v>
      </c>
      <c r="P86" s="10">
        <f>P83*1000000/P71</f>
        <v>2154.037192002816</v>
      </c>
      <c r="Q86" s="1"/>
    </row>
    <row r="87" spans="13:17" ht="12.75">
      <c r="M87" s="1"/>
      <c r="N87" s="1"/>
      <c r="O87" s="1"/>
      <c r="P87" s="1"/>
      <c r="Q87" s="1"/>
    </row>
    <row r="88" spans="2:17" ht="12.75">
      <c r="B88" t="s">
        <v>123</v>
      </c>
      <c r="M88" s="1"/>
      <c r="N88" s="1"/>
      <c r="O88" s="1"/>
      <c r="P88" s="1"/>
      <c r="Q88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1570.45</v>
      </c>
      <c r="O90" s="4">
        <f>SUM(O91:O95)</f>
        <v>1463.6899999999998</v>
      </c>
      <c r="P90" s="4">
        <f>SUM(P91:P95)</f>
        <v>1438.65</v>
      </c>
      <c r="Q90" s="4">
        <f>SUM(Q91:Q95)</f>
        <v>1517.62</v>
      </c>
      <c r="R90" s="4">
        <f>SUM(R91:R95)</f>
        <v>1521.6299999999997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801.71</v>
      </c>
      <c r="O91" s="1">
        <v>776.37</v>
      </c>
      <c r="P91" s="1">
        <v>751.84</v>
      </c>
      <c r="Q91" s="1">
        <v>808.21</v>
      </c>
      <c r="R91" s="1">
        <v>820.72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1005.69</v>
      </c>
      <c r="O92" s="1">
        <v>1116.15</v>
      </c>
      <c r="P92" s="1">
        <v>1091.85</v>
      </c>
      <c r="Q92" s="1">
        <v>1193.91</v>
      </c>
      <c r="R92" s="1">
        <v>1080.32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353.2</v>
      </c>
      <c r="O93" s="1">
        <v>383.16</v>
      </c>
      <c r="P93" s="1">
        <v>397.79</v>
      </c>
      <c r="Q93" s="1">
        <v>383.07</v>
      </c>
      <c r="R93" s="1">
        <v>400.93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-357.62</v>
      </c>
      <c r="O94" s="1">
        <v>-624.45</v>
      </c>
      <c r="P94" s="1">
        <v>-623.23</v>
      </c>
      <c r="Q94" s="1">
        <v>-669.44</v>
      </c>
      <c r="R94" s="1">
        <v>-647.82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-232.53</v>
      </c>
      <c r="O95" s="1">
        <v>-187.54</v>
      </c>
      <c r="P95" s="1">
        <v>-179.6</v>
      </c>
      <c r="Q95" s="1">
        <v>-198.13</v>
      </c>
      <c r="R95" s="1">
        <v>-132.52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520.75</v>
      </c>
      <c r="N97" s="4">
        <f>SUM(N98:N102)</f>
        <v>503.84000000000003</v>
      </c>
      <c r="O97" s="4">
        <f>SUM(O98:O102)</f>
        <v>518.57</v>
      </c>
      <c r="P97" s="4">
        <f>SUM(P98:P102)</f>
        <v>659.3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-135.46</v>
      </c>
      <c r="N98" s="1">
        <v>16.23</v>
      </c>
      <c r="O98" s="1">
        <v>-60.79</v>
      </c>
      <c r="P98" s="1">
        <v>-26.7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129.4</v>
      </c>
      <c r="N99" s="1">
        <v>40.83</v>
      </c>
      <c r="O99" s="1">
        <v>-13.49</v>
      </c>
      <c r="P99" s="1">
        <v>70.96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-23.93</v>
      </c>
      <c r="N100" s="1">
        <v>-48.66</v>
      </c>
      <c r="O100" s="1">
        <v>34.73</v>
      </c>
      <c r="P100" s="12">
        <v>-18.48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551.8</v>
      </c>
      <c r="N101" s="1">
        <v>495.44</v>
      </c>
      <c r="O101" s="1">
        <v>558.12</v>
      </c>
      <c r="P101" s="1">
        <v>633.52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-1.06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M105" s="1"/>
      <c r="N105" s="22">
        <v>-4.168</v>
      </c>
      <c r="O105" s="1">
        <v>44.644</v>
      </c>
      <c r="P105" s="1">
        <v>47.64760974</v>
      </c>
    </row>
    <row r="106" spans="2:16" ht="12.75">
      <c r="B106" t="s">
        <v>132</v>
      </c>
      <c r="M106" s="1"/>
      <c r="N106" s="22"/>
      <c r="O106" s="1"/>
      <c r="P106" s="1"/>
    </row>
    <row r="110" spans="4:17" ht="12.75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9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6">
      <pane xSplit="16740" ySplit="3200" topLeftCell="N11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375" style="0" customWidth="1"/>
    <col min="2" max="2" width="58.625" style="0" customWidth="1"/>
    <col min="3" max="3" width="10.375" style="0" customWidth="1"/>
    <col min="4" max="4" width="10.125" style="0" customWidth="1"/>
    <col min="5" max="5" width="10.00390625" style="0" customWidth="1"/>
    <col min="6" max="6" width="9.875" style="0" customWidth="1"/>
    <col min="7" max="7" width="10.00390625" style="0" customWidth="1"/>
    <col min="8" max="9" width="9.875" style="0" customWidth="1"/>
    <col min="10" max="11" width="10.125" style="0" customWidth="1"/>
  </cols>
  <sheetData>
    <row r="4" ht="12.75">
      <c r="B4" s="7" t="s">
        <v>106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110</v>
      </c>
      <c r="C9" s="4">
        <f>C10+C17</f>
        <v>6852.766480733673</v>
      </c>
      <c r="D9" s="4">
        <f aca="true" t="shared" si="1" ref="D9:L9">D10+D17</f>
        <v>7616.218463513451</v>
      </c>
      <c r="E9" s="4">
        <f t="shared" si="1"/>
        <v>8407.290446498668</v>
      </c>
      <c r="F9" s="4">
        <f t="shared" si="1"/>
        <v>9621.313547094604</v>
      </c>
      <c r="G9" s="4">
        <f t="shared" si="1"/>
        <v>11100.985847400081</v>
      </c>
      <c r="H9" s="4">
        <f t="shared" si="1"/>
        <v>11338.435337941446</v>
      </c>
      <c r="I9" s="4">
        <f t="shared" si="1"/>
        <v>10393.936604672135</v>
      </c>
      <c r="J9" s="4">
        <f t="shared" si="1"/>
        <v>9058.49053755782</v>
      </c>
      <c r="K9" s="4">
        <f t="shared" si="1"/>
        <v>11703.88771755782</v>
      </c>
      <c r="L9" s="4">
        <f t="shared" si="1"/>
        <v>11548.568044906937</v>
      </c>
      <c r="M9" s="4">
        <f>M10+M17</f>
        <v>11116.157821830904</v>
      </c>
      <c r="N9" s="4">
        <f>N10+N17</f>
        <v>10522.779650022077</v>
      </c>
      <c r="O9" s="4">
        <f>O10+O17</f>
        <v>10484.546296860815</v>
      </c>
      <c r="P9" s="4">
        <f>P10+P17</f>
        <v>11056.813067981055</v>
      </c>
      <c r="Q9" s="1"/>
    </row>
    <row r="10" spans="2:17" ht="12.75">
      <c r="B10" s="5" t="s">
        <v>98</v>
      </c>
      <c r="C10" s="6">
        <f>SUM(C11:C16)</f>
        <v>2859.272269038289</v>
      </c>
      <c r="D10" s="6">
        <f aca="true" t="shared" si="2" ref="D10:J10">SUM(D11:D16)</f>
        <v>3376.6204635134495</v>
      </c>
      <c r="E10" s="6">
        <f t="shared" si="2"/>
        <v>3826.173376498667</v>
      </c>
      <c r="F10" s="6">
        <f t="shared" si="2"/>
        <v>4407.995037094603</v>
      </c>
      <c r="G10" s="6">
        <f t="shared" si="2"/>
        <v>5027.960967400081</v>
      </c>
      <c r="H10" s="6">
        <f t="shared" si="2"/>
        <v>4728.025217941446</v>
      </c>
      <c r="I10" s="6">
        <f t="shared" si="2"/>
        <v>3622.6750846721357</v>
      </c>
      <c r="J10" s="6">
        <f t="shared" si="2"/>
        <v>2574.566277557821</v>
      </c>
      <c r="K10" s="6">
        <f>J10</f>
        <v>2574.566277557821</v>
      </c>
      <c r="L10" s="6">
        <f>SUM(L11:L16)</f>
        <v>2536.0079349069356</v>
      </c>
      <c r="M10" s="6">
        <f>SUM(M11:M16)</f>
        <v>2007.2044354409034</v>
      </c>
      <c r="N10" s="6">
        <f>SUM(N11:N16)</f>
        <v>1820.3851726520759</v>
      </c>
      <c r="O10" s="6">
        <f>SUM(O11:O16)</f>
        <v>1762.7518540008148</v>
      </c>
      <c r="P10" s="6">
        <f>SUM(P11:P16)</f>
        <v>2035.1823982410556</v>
      </c>
      <c r="Q10" s="1"/>
    </row>
    <row r="11" spans="2:17" ht="12.75">
      <c r="B11" t="s">
        <v>141</v>
      </c>
      <c r="C11" s="1">
        <v>169.6407159771485</v>
      </c>
      <c r="D11" s="1">
        <v>180.20296021255513</v>
      </c>
      <c r="E11" s="1">
        <v>191.2274362334239</v>
      </c>
      <c r="F11" s="1">
        <v>246.27005307394225</v>
      </c>
      <c r="G11" s="1">
        <v>287.1473795557013</v>
      </c>
      <c r="H11" s="1">
        <v>301.71751081306064</v>
      </c>
      <c r="I11" s="1">
        <v>333.0658324865118</v>
      </c>
      <c r="J11" s="1">
        <v>319.74481791052744</v>
      </c>
      <c r="K11" s="1">
        <v>319.74481791052744</v>
      </c>
      <c r="L11" s="1">
        <v>396.8916135111371</v>
      </c>
      <c r="M11" s="1">
        <v>330.933890346752</v>
      </c>
      <c r="N11" s="1">
        <v>369.7266844748615</v>
      </c>
      <c r="O11" s="1">
        <v>374.9795619254872</v>
      </c>
      <c r="P11" s="1">
        <v>396.0793984381887</v>
      </c>
      <c r="Q11" s="1"/>
    </row>
    <row r="12" spans="2:17" ht="12.75">
      <c r="B12" t="s">
        <v>23</v>
      </c>
      <c r="C12" s="1">
        <v>300.147</v>
      </c>
      <c r="D12" s="1">
        <v>298.294</v>
      </c>
      <c r="E12" s="1">
        <v>301.854</v>
      </c>
      <c r="F12" s="1">
        <v>348.33200000000033</v>
      </c>
      <c r="G12" s="1">
        <v>412.132</v>
      </c>
      <c r="H12" s="1">
        <v>524.448</v>
      </c>
      <c r="I12" s="1">
        <v>642.049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</row>
    <row r="13" spans="2:17" ht="12.75">
      <c r="B13" t="s">
        <v>68</v>
      </c>
      <c r="C13" s="1">
        <v>315.7762522836468</v>
      </c>
      <c r="D13" s="1">
        <v>354.11233019295406</v>
      </c>
      <c r="E13" s="1">
        <v>419.5315134844484</v>
      </c>
      <c r="F13" s="1">
        <v>479.61953227541204</v>
      </c>
      <c r="G13" s="1">
        <v>545.8773484817883</v>
      </c>
      <c r="H13" s="1">
        <v>565.1944882536801</v>
      </c>
      <c r="I13" s="1">
        <v>552.0674447293552</v>
      </c>
      <c r="J13" s="1">
        <v>534.7753063680885</v>
      </c>
      <c r="K13" s="1">
        <v>534.7753063680885</v>
      </c>
      <c r="L13" s="1">
        <v>405.7644423060538</v>
      </c>
      <c r="M13" s="1">
        <v>348.33766321712864</v>
      </c>
      <c r="N13" s="1">
        <v>357.6730769556859</v>
      </c>
      <c r="O13" s="1">
        <v>350.03775425228423</v>
      </c>
      <c r="P13" s="1">
        <v>375.92973587183826</v>
      </c>
      <c r="Q13" s="1"/>
    </row>
    <row r="14" spans="2:17" ht="12.75">
      <c r="B14" t="s">
        <v>14</v>
      </c>
      <c r="C14" s="1">
        <v>1813.5410000000002</v>
      </c>
      <c r="D14" s="1">
        <v>2258.458</v>
      </c>
      <c r="E14" s="1">
        <v>2613.3940000000002</v>
      </c>
      <c r="F14" s="1">
        <v>3038.417</v>
      </c>
      <c r="G14" s="1">
        <v>3468.852</v>
      </c>
      <c r="H14" s="1">
        <v>2993.643</v>
      </c>
      <c r="I14" s="1">
        <v>1774.849</v>
      </c>
      <c r="J14" s="1">
        <v>1411.42</v>
      </c>
      <c r="K14" s="1">
        <v>1411.42</v>
      </c>
      <c r="L14" s="1">
        <v>1430.368</v>
      </c>
      <c r="M14" s="1">
        <v>1046.813</v>
      </c>
      <c r="N14" s="1">
        <v>828.381</v>
      </c>
      <c r="O14" s="1">
        <v>789.627</v>
      </c>
      <c r="P14" s="1">
        <v>1000.58163875</v>
      </c>
      <c r="Q14" s="1"/>
    </row>
    <row r="15" spans="2:17" ht="15">
      <c r="B15" t="s">
        <v>45</v>
      </c>
      <c r="C15" s="1">
        <v>260.1673007774935</v>
      </c>
      <c r="D15" s="1">
        <v>285.5531731079403</v>
      </c>
      <c r="E15" s="1">
        <v>300.1664267807947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</v>
      </c>
      <c r="K15" s="1">
        <v>308.6261532792049</v>
      </c>
      <c r="L15" s="1">
        <v>302.98387908974485</v>
      </c>
      <c r="M15" s="1">
        <v>281.1198818770227</v>
      </c>
      <c r="N15" s="1">
        <v>264.60441122152844</v>
      </c>
      <c r="O15" s="24">
        <v>248.10753782304343</v>
      </c>
      <c r="P15" s="1">
        <v>262.5916251810285</v>
      </c>
      <c r="Q15" s="1"/>
    </row>
    <row r="16" spans="2:17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18</v>
      </c>
      <c r="C17" s="6">
        <f>C18+C19+C20+C21</f>
        <v>3993.4942116953844</v>
      </c>
      <c r="D17" s="6">
        <f aca="true" t="shared" si="3" ref="D17:P17">D18+D19+D20+D21</f>
        <v>4239.598000000001</v>
      </c>
      <c r="E17" s="6">
        <f t="shared" si="3"/>
        <v>4581.11707</v>
      </c>
      <c r="F17" s="6">
        <f t="shared" si="3"/>
        <v>5213.31851</v>
      </c>
      <c r="G17" s="6">
        <f t="shared" si="3"/>
        <v>6073.02488</v>
      </c>
      <c r="H17" s="6">
        <f t="shared" si="3"/>
        <v>6610.41012</v>
      </c>
      <c r="I17" s="6">
        <f t="shared" si="3"/>
        <v>6771.26152</v>
      </c>
      <c r="J17" s="6">
        <f t="shared" si="3"/>
        <v>6483.92426</v>
      </c>
      <c r="K17" s="6">
        <f t="shared" si="3"/>
        <v>9129.32144</v>
      </c>
      <c r="L17" s="6">
        <f t="shared" si="3"/>
        <v>9012.56011</v>
      </c>
      <c r="M17" s="6">
        <f t="shared" si="3"/>
        <v>9108.953386390001</v>
      </c>
      <c r="N17" s="6">
        <f t="shared" si="3"/>
        <v>8702.394477370002</v>
      </c>
      <c r="O17" s="6">
        <f t="shared" si="3"/>
        <v>8721.79444286</v>
      </c>
      <c r="P17" s="6">
        <f t="shared" si="3"/>
        <v>9021.63066974</v>
      </c>
      <c r="Q17" s="1"/>
    </row>
    <row r="18" spans="2:17" ht="15">
      <c r="B18" t="s">
        <v>121</v>
      </c>
      <c r="C18" s="1">
        <v>3564.168187245384</v>
      </c>
      <c r="D18" s="1">
        <v>3787.347</v>
      </c>
      <c r="E18" s="1">
        <v>4076.969</v>
      </c>
      <c r="F18" s="1">
        <v>4644.37093</v>
      </c>
      <c r="G18" s="1">
        <v>5441.65978</v>
      </c>
      <c r="H18" s="1">
        <v>5957.18402</v>
      </c>
      <c r="I18" s="1">
        <v>6323.6374000000005</v>
      </c>
      <c r="J18" s="1">
        <v>6176.18491</v>
      </c>
      <c r="K18" s="1">
        <v>8821.58209</v>
      </c>
      <c r="L18" s="1">
        <v>8728.04348</v>
      </c>
      <c r="M18" s="1">
        <v>8853.57879273</v>
      </c>
      <c r="N18" s="1">
        <v>8458.455400140001</v>
      </c>
      <c r="O18" s="24">
        <v>8576.26098501</v>
      </c>
      <c r="P18" s="24">
        <v>8915.30908271</v>
      </c>
      <c r="Q18" s="1"/>
    </row>
    <row r="19" spans="2:17" ht="13.5">
      <c r="B19" t="s">
        <v>63</v>
      </c>
      <c r="C19" s="1">
        <v>330.65461701</v>
      </c>
      <c r="D19" s="1">
        <v>362.999</v>
      </c>
      <c r="E19" s="1">
        <v>409.05</v>
      </c>
      <c r="F19" s="1">
        <v>475.16889000000003</v>
      </c>
      <c r="G19" s="1">
        <v>536.45935</v>
      </c>
      <c r="H19" s="1">
        <v>558.16043</v>
      </c>
      <c r="I19" s="1">
        <v>355.4586</v>
      </c>
      <c r="J19" s="1">
        <v>218.6575</v>
      </c>
      <c r="K19" s="1">
        <v>218.6575</v>
      </c>
      <c r="L19" s="1">
        <v>196.60787</v>
      </c>
      <c r="M19" s="1">
        <v>170.56977788</v>
      </c>
      <c r="N19" s="1">
        <v>152.61006262</v>
      </c>
      <c r="O19" s="25">
        <v>113.07712711</v>
      </c>
      <c r="P19" s="25">
        <v>94.06658703</v>
      </c>
      <c r="Q19" s="1"/>
    </row>
    <row r="20" spans="2:17" ht="12.75">
      <c r="B20" t="s">
        <v>19</v>
      </c>
      <c r="C20" s="1">
        <v>98.67140744</v>
      </c>
      <c r="D20" s="1">
        <v>89.252</v>
      </c>
      <c r="E20" s="1">
        <v>95.09807</v>
      </c>
      <c r="F20" s="1">
        <v>93.77869</v>
      </c>
      <c r="G20" s="1">
        <v>94.90575</v>
      </c>
      <c r="H20" s="1">
        <v>95.06567</v>
      </c>
      <c r="I20" s="1">
        <v>92.16552</v>
      </c>
      <c r="J20" s="1">
        <v>89.08185</v>
      </c>
      <c r="K20" s="1">
        <v>89.08185</v>
      </c>
      <c r="L20" s="1">
        <v>87.90876</v>
      </c>
      <c r="M20" s="1">
        <v>84.80481578</v>
      </c>
      <c r="N20" s="1">
        <v>82.43514461000001</v>
      </c>
      <c r="O20" s="1">
        <v>23.18627074</v>
      </c>
      <c r="P20" s="1"/>
      <c r="Q20" s="1"/>
    </row>
    <row r="21" spans="2:17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8.893870000000001</v>
      </c>
      <c r="O21" s="32">
        <v>9.270059999999999</v>
      </c>
      <c r="P21" s="32">
        <v>12.255</v>
      </c>
      <c r="Q21" s="1"/>
    </row>
    <row r="22" spans="13:17" ht="12.75">
      <c r="M22" s="1"/>
      <c r="N22" s="1"/>
      <c r="O22" s="1"/>
      <c r="P22" s="1"/>
      <c r="Q22" s="1"/>
    </row>
    <row r="23" spans="2:17" ht="12.75">
      <c r="B23" s="3" t="s">
        <v>20</v>
      </c>
      <c r="C23" s="4">
        <f>C24+C25+C26</f>
        <v>3142.907144769996</v>
      </c>
      <c r="D23" s="4">
        <f aca="true" t="shared" si="4" ref="D23:K23">D24+D25+D26</f>
        <v>3378.982</v>
      </c>
      <c r="E23" s="4">
        <f t="shared" si="4"/>
        <v>3648.9815000000003</v>
      </c>
      <c r="F23" s="4">
        <f t="shared" si="4"/>
        <v>4007.7518800000003</v>
      </c>
      <c r="G23" s="4">
        <f t="shared" si="4"/>
        <v>4373.52606</v>
      </c>
      <c r="H23" s="4">
        <f t="shared" si="4"/>
        <v>4608.75502</v>
      </c>
      <c r="I23" s="4">
        <f t="shared" si="4"/>
        <v>4110.4861</v>
      </c>
      <c r="J23" s="4">
        <f t="shared" si="4"/>
        <v>3132.52647</v>
      </c>
      <c r="K23" s="4">
        <f t="shared" si="4"/>
        <v>4424.278649142857</v>
      </c>
      <c r="L23" s="4">
        <f>L24+L25+L26</f>
        <v>5686.96274</v>
      </c>
      <c r="M23" s="4">
        <f>M24+M25+M26</f>
        <v>5630.513670400199</v>
      </c>
      <c r="N23" s="4">
        <f>N24+N25+N26</f>
        <v>5794.375068499782</v>
      </c>
      <c r="O23" s="18">
        <f>O24+O25+O26</f>
        <v>6054.278658318508</v>
      </c>
      <c r="P23" s="18">
        <f>P24+P25+P26</f>
        <v>6691.639196607744</v>
      </c>
      <c r="Q23" s="1"/>
    </row>
    <row r="24" spans="2:17" ht="15">
      <c r="B24" t="s">
        <v>21</v>
      </c>
      <c r="C24" s="1">
        <v>2227.725544240967</v>
      </c>
      <c r="D24" s="1">
        <v>2459.711</v>
      </c>
      <c r="E24" s="1">
        <v>2746.621</v>
      </c>
      <c r="F24" s="1">
        <v>3083.97446</v>
      </c>
      <c r="G24" s="1">
        <v>3418.87298</v>
      </c>
      <c r="H24" s="1">
        <v>3589.46023</v>
      </c>
      <c r="I24" s="1">
        <v>3072.53931</v>
      </c>
      <c r="J24" s="1">
        <v>2094.89956</v>
      </c>
      <c r="K24" s="1">
        <v>2992.713657142857</v>
      </c>
      <c r="L24" s="1">
        <v>4214.4133</v>
      </c>
      <c r="M24" s="1">
        <v>4190.223039330959</v>
      </c>
      <c r="N24" s="1">
        <v>4353.761819515721</v>
      </c>
      <c r="O24" s="24">
        <v>4515.889895753828</v>
      </c>
      <c r="P24" s="24">
        <v>5144.58826282345</v>
      </c>
      <c r="Q24" s="1"/>
    </row>
    <row r="25" spans="2:17" ht="12.75">
      <c r="B25" t="s">
        <v>25</v>
      </c>
      <c r="C25" s="1">
        <v>829.3516005290293</v>
      </c>
      <c r="D25" s="1">
        <v>827.271</v>
      </c>
      <c r="E25" s="1">
        <v>802.01789</v>
      </c>
      <c r="F25" s="1">
        <v>819.1271</v>
      </c>
      <c r="G25" s="1">
        <v>836.40754</v>
      </c>
      <c r="H25" s="1">
        <v>890.39152</v>
      </c>
      <c r="I25" s="1">
        <v>889.92263</v>
      </c>
      <c r="J25" s="1">
        <v>875.41796</v>
      </c>
      <c r="K25" s="1">
        <v>1269.3560419999997</v>
      </c>
      <c r="L25" s="1">
        <v>1301.26351</v>
      </c>
      <c r="M25" s="1">
        <v>1266.0164150576757</v>
      </c>
      <c r="N25" s="1">
        <v>1256.6240441141858</v>
      </c>
      <c r="O25" s="1">
        <v>1364.5591204016541</v>
      </c>
      <c r="P25" s="1">
        <v>1382.7479893475158</v>
      </c>
      <c r="Q25" s="1"/>
    </row>
    <row r="26" spans="2:17" ht="13.5">
      <c r="B26" t="s">
        <v>102</v>
      </c>
      <c r="C26" s="1">
        <v>85.83</v>
      </c>
      <c r="D26" s="1">
        <v>92</v>
      </c>
      <c r="E26" s="1">
        <v>100.34261</v>
      </c>
      <c r="F26" s="1">
        <v>104.65032</v>
      </c>
      <c r="G26" s="1">
        <v>118.24554</v>
      </c>
      <c r="H26" s="1">
        <v>128.90327</v>
      </c>
      <c r="I26" s="1">
        <v>148.02416</v>
      </c>
      <c r="J26" s="1">
        <v>162.20895</v>
      </c>
      <c r="K26" s="1">
        <v>162.20895</v>
      </c>
      <c r="L26" s="1">
        <v>171.28592999999998</v>
      </c>
      <c r="M26" s="1">
        <v>174.2742160115642</v>
      </c>
      <c r="N26" s="1">
        <v>183.98920486987578</v>
      </c>
      <c r="O26" s="25">
        <v>173.82964216302562</v>
      </c>
      <c r="P26" s="25">
        <v>164.30294443677852</v>
      </c>
      <c r="Q26" s="1"/>
    </row>
    <row r="27" spans="13:17" ht="12.75">
      <c r="M27" s="1"/>
      <c r="N27" s="1"/>
      <c r="O27" s="1"/>
      <c r="P27" s="1"/>
      <c r="Q27" s="1"/>
    </row>
    <row r="28" spans="2:17" ht="12.75">
      <c r="B28" s="3" t="s">
        <v>103</v>
      </c>
      <c r="C28" s="4">
        <f aca="true" t="shared" si="5" ref="C28:P28">SUM(C29:C37)</f>
        <v>-864.6903947370001</v>
      </c>
      <c r="D28" s="4">
        <f t="shared" si="5"/>
        <v>-923.2917225030001</v>
      </c>
      <c r="E28" s="4">
        <f t="shared" si="5"/>
        <v>-947.7445879820001</v>
      </c>
      <c r="F28" s="4">
        <f t="shared" si="5"/>
        <v>-1072.646688038</v>
      </c>
      <c r="G28" s="4">
        <f t="shared" si="5"/>
        <v>-1139.362426055</v>
      </c>
      <c r="H28" s="4">
        <f t="shared" si="5"/>
        <v>-1214.459799611</v>
      </c>
      <c r="I28" s="4">
        <f t="shared" si="5"/>
        <v>-992.5246580160001</v>
      </c>
      <c r="J28" s="4">
        <f t="shared" si="5"/>
        <v>-17.519572900579192</v>
      </c>
      <c r="K28" s="4">
        <f t="shared" si="5"/>
        <v>-2281.6235382410932</v>
      </c>
      <c r="L28" s="4">
        <f t="shared" si="5"/>
        <v>-2767.915590157036</v>
      </c>
      <c r="M28" s="4">
        <f t="shared" si="5"/>
        <v>-3063.014429481121</v>
      </c>
      <c r="N28" s="4">
        <f t="shared" si="5"/>
        <v>-3519.881564593124</v>
      </c>
      <c r="O28" s="4">
        <f t="shared" si="5"/>
        <v>-3996.632418506434</v>
      </c>
      <c r="P28" s="4">
        <f t="shared" si="5"/>
        <v>-4430.766518680571</v>
      </c>
      <c r="Q28" s="1"/>
    </row>
    <row r="29" spans="2:17" ht="12.75">
      <c r="B29" t="s">
        <v>104</v>
      </c>
      <c r="C29" s="1">
        <v>-864.6903947370001</v>
      </c>
      <c r="D29" s="1">
        <v>-923.2917225030001</v>
      </c>
      <c r="E29" s="1">
        <v>-947.7445879820001</v>
      </c>
      <c r="F29" s="1">
        <v>-1072.646688038</v>
      </c>
      <c r="G29" s="1">
        <v>-1207.315676055</v>
      </c>
      <c r="H29" s="1">
        <v>-1296.572199611</v>
      </c>
      <c r="I29" s="1">
        <v>-1074.500258016</v>
      </c>
      <c r="J29" s="1">
        <v>-760.2366329005793</v>
      </c>
      <c r="K29" s="1">
        <v>136.4097165641906</v>
      </c>
      <c r="L29" s="1">
        <v>-435.56880503223664</v>
      </c>
      <c r="M29" s="1">
        <v>-676.0353496608031</v>
      </c>
      <c r="N29" s="1">
        <v>-777.520201682746</v>
      </c>
      <c r="O29" s="1">
        <v>-1582.1147103655753</v>
      </c>
      <c r="P29" s="1">
        <v>-1757.9800501038326</v>
      </c>
      <c r="Q29" s="1"/>
    </row>
    <row r="30" spans="2:17" ht="12.75">
      <c r="B30" t="s">
        <v>24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28.29766</v>
      </c>
      <c r="M30" s="1"/>
      <c r="N30" s="1"/>
      <c r="O30" s="1"/>
      <c r="P30" s="1"/>
      <c r="Q30" s="1"/>
    </row>
    <row r="31" spans="2:17" ht="12.75">
      <c r="B31" t="s">
        <v>82</v>
      </c>
      <c r="C31" s="1"/>
      <c r="D31" s="1"/>
      <c r="E31" s="1"/>
      <c r="F31" s="1"/>
      <c r="G31" s="1">
        <v>67.95325</v>
      </c>
      <c r="H31" s="1">
        <v>82.1124</v>
      </c>
      <c r="I31" s="1">
        <v>81.9756</v>
      </c>
      <c r="J31" s="1">
        <v>82.0206</v>
      </c>
      <c r="M31" s="1"/>
      <c r="N31" s="1"/>
      <c r="O31" s="1"/>
      <c r="P31" s="1"/>
      <c r="Q31" s="1"/>
    </row>
    <row r="32" spans="2:17" ht="12.75">
      <c r="B32" t="s">
        <v>126</v>
      </c>
      <c r="C32" s="1"/>
      <c r="D32" s="1"/>
      <c r="E32" s="1"/>
      <c r="F32" s="1"/>
      <c r="G32" s="1"/>
      <c r="H32" s="1"/>
      <c r="I32" s="1"/>
      <c r="J32" s="1">
        <v>632.3988</v>
      </c>
      <c r="M32" s="1"/>
      <c r="N32" s="1"/>
      <c r="O32" s="1"/>
      <c r="P32" s="1"/>
      <c r="Q32" s="1"/>
    </row>
    <row r="33" spans="2:17" ht="12.75">
      <c r="B33" t="s">
        <v>127</v>
      </c>
      <c r="K33" s="1">
        <v>-3180.361994189345</v>
      </c>
      <c r="L33" s="1">
        <v>-2699.7607051247996</v>
      </c>
      <c r="M33" s="1">
        <v>-2793.5867748999353</v>
      </c>
      <c r="N33" s="1">
        <v>-2838.759400453413</v>
      </c>
      <c r="O33" s="1">
        <v>-2654.06469115447</v>
      </c>
      <c r="P33" s="1">
        <v>-2909.013944501774</v>
      </c>
      <c r="Q33" s="1"/>
    </row>
    <row r="34" spans="2:17" ht="12.75">
      <c r="B34" t="s">
        <v>128</v>
      </c>
      <c r="K34" s="1"/>
      <c r="L34">
        <v>0</v>
      </c>
      <c r="M34" s="1"/>
      <c r="N34" s="1"/>
      <c r="O34" s="1">
        <v>0</v>
      </c>
      <c r="P34" s="1">
        <v>0</v>
      </c>
      <c r="Q34" s="1"/>
    </row>
    <row r="35" spans="2:17" ht="12.75">
      <c r="B35" t="s">
        <v>53</v>
      </c>
      <c r="K35" s="1">
        <v>762.3287393840608</v>
      </c>
      <c r="L35" s="1">
        <v>367.41391999999996</v>
      </c>
      <c r="M35" s="1">
        <v>406.6076950796172</v>
      </c>
      <c r="N35" s="1">
        <v>96.39803754303523</v>
      </c>
      <c r="O35" s="1">
        <v>239.546983013611</v>
      </c>
      <c r="P35" s="1">
        <v>236.22747592503617</v>
      </c>
      <c r="Q35" s="1"/>
    </row>
    <row r="36" spans="2:17" ht="12.75">
      <c r="B36" t="s">
        <v>54</v>
      </c>
      <c r="K36" s="1"/>
      <c r="M36" s="1"/>
      <c r="N36" s="1"/>
      <c r="O36" s="1"/>
      <c r="P36" s="1"/>
      <c r="Q36" s="1"/>
    </row>
    <row r="37" spans="2:17" ht="12.75">
      <c r="B37" t="s">
        <v>55</v>
      </c>
      <c r="K37" s="1"/>
      <c r="M37" s="1"/>
      <c r="N37" s="1"/>
      <c r="O37" s="1"/>
      <c r="P37" s="1"/>
      <c r="Q37" s="1"/>
    </row>
    <row r="38" spans="13:17" ht="12.75">
      <c r="M38" s="1"/>
      <c r="N38" s="1"/>
      <c r="O38" s="1"/>
      <c r="P38" s="1"/>
      <c r="Q38" s="1"/>
    </row>
    <row r="39" spans="1:17" ht="12.75">
      <c r="A39" s="7"/>
      <c r="B39" s="7" t="s">
        <v>111</v>
      </c>
      <c r="C39" s="8">
        <f aca="true" t="shared" si="6" ref="C39:P39">C9+C23+C28</f>
        <v>9130.98323076667</v>
      </c>
      <c r="D39" s="8">
        <f t="shared" si="6"/>
        <v>10071.908741010451</v>
      </c>
      <c r="E39" s="8">
        <f t="shared" si="6"/>
        <v>11108.527358516667</v>
      </c>
      <c r="F39" s="8">
        <f t="shared" si="6"/>
        <v>12556.418739056604</v>
      </c>
      <c r="G39" s="8">
        <f t="shared" si="6"/>
        <v>14335.14948134508</v>
      </c>
      <c r="H39" s="8">
        <f t="shared" si="6"/>
        <v>14732.730558330446</v>
      </c>
      <c r="I39" s="8">
        <f t="shared" si="6"/>
        <v>13511.898046656135</v>
      </c>
      <c r="J39" s="8">
        <f t="shared" si="6"/>
        <v>12173.497434657242</v>
      </c>
      <c r="K39" s="8">
        <f t="shared" si="6"/>
        <v>13846.542828459584</v>
      </c>
      <c r="L39" s="8">
        <f t="shared" si="6"/>
        <v>14467.6151947499</v>
      </c>
      <c r="M39" s="8">
        <f t="shared" si="6"/>
        <v>13683.657062749982</v>
      </c>
      <c r="N39" s="8">
        <f t="shared" si="6"/>
        <v>12797.273153928734</v>
      </c>
      <c r="O39" s="8">
        <f t="shared" si="6"/>
        <v>12542.19253667289</v>
      </c>
      <c r="P39" s="8">
        <f t="shared" si="6"/>
        <v>13317.685745908228</v>
      </c>
      <c r="Q39" s="1"/>
    </row>
    <row r="40" spans="13:17" ht="12.75">
      <c r="M40" s="1"/>
      <c r="N40" s="1"/>
      <c r="O40" s="1"/>
      <c r="P40" s="1"/>
      <c r="Q40" s="1"/>
    </row>
    <row r="41" spans="2:17" ht="12.75">
      <c r="B41" t="s">
        <v>99</v>
      </c>
      <c r="C41" s="1">
        <v>532.027657852292</v>
      </c>
      <c r="D41" s="1">
        <v>535.8351580397759</v>
      </c>
      <c r="E41" s="1">
        <v>449.96233402201574</v>
      </c>
      <c r="F41" s="1">
        <v>666.4692814031854</v>
      </c>
      <c r="G41" s="1">
        <v>931.1329554468961</v>
      </c>
      <c r="H41" s="1">
        <v>732.4120797245381</v>
      </c>
      <c r="I41" s="1">
        <v>13.722371789667479</v>
      </c>
      <c r="J41" s="1">
        <v>-1803.6759612110848</v>
      </c>
      <c r="K41" s="1">
        <v>-1264.4097071787548</v>
      </c>
      <c r="L41" s="1">
        <v>1172.6932405766336</v>
      </c>
      <c r="M41" s="1">
        <v>287.7108199512386</v>
      </c>
      <c r="N41" s="1">
        <v>150.90067473428095</v>
      </c>
      <c r="O41" s="1">
        <v>217.3230340662835</v>
      </c>
      <c r="P41" s="1">
        <v>792.1704302523017</v>
      </c>
      <c r="Q41" s="1"/>
    </row>
    <row r="42" spans="2:17" ht="12.75">
      <c r="B42" t="s">
        <v>100</v>
      </c>
      <c r="C42" s="1">
        <v>153.4197081135614</v>
      </c>
      <c r="D42" s="1">
        <v>258.9754015215338</v>
      </c>
      <c r="E42" s="1">
        <v>532.027657852292</v>
      </c>
      <c r="F42" s="1">
        <v>535.8351580397759</v>
      </c>
      <c r="G42" s="1">
        <v>449.96233402201574</v>
      </c>
      <c r="H42" s="1">
        <v>666.4692814031854</v>
      </c>
      <c r="I42" s="1">
        <v>931.1329554468961</v>
      </c>
      <c r="J42" s="1">
        <v>732.4120797245381</v>
      </c>
      <c r="K42" s="1">
        <v>746.5504730132045</v>
      </c>
      <c r="L42" s="1">
        <v>14.074266070559908</v>
      </c>
      <c r="M42" s="1">
        <v>0</v>
      </c>
      <c r="N42" s="1">
        <v>1049.5247283271256</v>
      </c>
      <c r="O42" s="1">
        <v>164.15420289587843</v>
      </c>
      <c r="P42" s="1">
        <v>27.55256724028065</v>
      </c>
      <c r="Q42" s="1"/>
    </row>
    <row r="43" spans="2:17" ht="12.75">
      <c r="B43" s="3" t="s">
        <v>16</v>
      </c>
      <c r="C43" s="4">
        <f>C39-C41+C42</f>
        <v>8752.375281027938</v>
      </c>
      <c r="D43" s="4">
        <f>D39-D41+D42</f>
        <v>9795.048984492209</v>
      </c>
      <c r="E43" s="4">
        <f>E39-E41+E42</f>
        <v>11190.592682346944</v>
      </c>
      <c r="F43" s="4">
        <f aca="true" t="shared" si="7" ref="F43:K43">F39-F41+F42</f>
        <v>12425.784615693194</v>
      </c>
      <c r="G43" s="4">
        <f t="shared" si="7"/>
        <v>13853.9788599202</v>
      </c>
      <c r="H43" s="4">
        <f t="shared" si="7"/>
        <v>14666.787760009094</v>
      </c>
      <c r="I43" s="4">
        <f t="shared" si="7"/>
        <v>14429.308630313364</v>
      </c>
      <c r="J43" s="4">
        <f t="shared" si="7"/>
        <v>14709.585475592865</v>
      </c>
      <c r="K43" s="4">
        <f t="shared" si="7"/>
        <v>15857.503008651543</v>
      </c>
      <c r="L43" s="4">
        <f>L39-L41+L42</f>
        <v>13308.996220243827</v>
      </c>
      <c r="M43" s="4">
        <f>M39-M41+M42</f>
        <v>13395.946242798744</v>
      </c>
      <c r="N43" s="4">
        <f>N39-N41+N42</f>
        <v>13695.897207521579</v>
      </c>
      <c r="O43" s="4">
        <f>O39-O41+O42</f>
        <v>12489.023705502486</v>
      </c>
      <c r="P43" s="4">
        <f>P39-P41+P42</f>
        <v>12553.067882896206</v>
      </c>
      <c r="Q43" s="1"/>
    </row>
    <row r="44" spans="13:17" ht="12.75">
      <c r="M44" s="1"/>
      <c r="N44" s="1"/>
      <c r="O44" s="1"/>
      <c r="P44" s="1"/>
      <c r="Q44" s="1"/>
    </row>
    <row r="45" spans="1:17" ht="12.75">
      <c r="A45" s="3"/>
      <c r="B45" s="3" t="s">
        <v>120</v>
      </c>
      <c r="C45" s="4">
        <f>C46+C47+C48</f>
        <v>564.8889647370002</v>
      </c>
      <c r="D45" s="4">
        <f aca="true" t="shared" si="8" ref="D45:K45">D46+D47+D48</f>
        <v>733.3837125030001</v>
      </c>
      <c r="E45" s="4">
        <f t="shared" si="8"/>
        <v>804.2953979820002</v>
      </c>
      <c r="F45" s="4">
        <f t="shared" si="8"/>
        <v>910.670208038</v>
      </c>
      <c r="G45" s="4">
        <f t="shared" si="8"/>
        <v>1025.0033260550001</v>
      </c>
      <c r="H45" s="4">
        <f t="shared" si="8"/>
        <v>1100.781539611</v>
      </c>
      <c r="I45" s="4">
        <f t="shared" si="8"/>
        <v>912.243878016</v>
      </c>
      <c r="J45" s="4">
        <f t="shared" si="8"/>
        <v>645.4342129005793</v>
      </c>
      <c r="K45" s="4">
        <f t="shared" si="8"/>
        <v>613.51421</v>
      </c>
      <c r="L45" s="18">
        <f>L46+L47+L48</f>
        <v>974.0048199999999</v>
      </c>
      <c r="M45" s="18">
        <f>M46+M47+M48</f>
        <v>916.242611372</v>
      </c>
      <c r="N45" s="18">
        <f>N46+N47+N48</f>
        <v>878.676245739</v>
      </c>
      <c r="O45" s="18">
        <f>O46+O47+O48</f>
        <v>997.7584855450001</v>
      </c>
      <c r="P45" s="18">
        <f>P46+P47+P48</f>
        <v>1076.867600917</v>
      </c>
      <c r="Q45" s="1"/>
    </row>
    <row r="46" spans="2:17" ht="12.75">
      <c r="B46" t="s">
        <v>44</v>
      </c>
      <c r="C46" s="1">
        <v>540.6913947370001</v>
      </c>
      <c r="D46" s="1">
        <v>671.1037225030001</v>
      </c>
      <c r="E46" s="1">
        <v>804.2953979820002</v>
      </c>
      <c r="F46" s="1">
        <v>910.670208038</v>
      </c>
      <c r="G46" s="1">
        <v>1025.0033260550001</v>
      </c>
      <c r="H46" s="1">
        <v>1100.781539611</v>
      </c>
      <c r="I46" s="1">
        <v>912.243878016</v>
      </c>
      <c r="J46" s="1">
        <v>645.4342129005793</v>
      </c>
      <c r="K46" s="1">
        <v>613.51421</v>
      </c>
      <c r="L46" s="1">
        <v>974.0048199999999</v>
      </c>
      <c r="M46" s="1">
        <v>916.242611372</v>
      </c>
      <c r="N46" s="1">
        <v>878.676245739</v>
      </c>
      <c r="O46" s="1">
        <v>997.7584855450001</v>
      </c>
      <c r="P46" s="1">
        <v>1076.867600917</v>
      </c>
      <c r="Q46" s="1"/>
    </row>
    <row r="47" spans="2:17" ht="12.75">
      <c r="B47" t="s">
        <v>58</v>
      </c>
      <c r="K47" s="1"/>
      <c r="M47" s="1"/>
      <c r="N47" s="1"/>
      <c r="O47" s="1"/>
      <c r="P47" s="1"/>
      <c r="Q47" s="1"/>
    </row>
    <row r="48" spans="2:17" ht="12.75">
      <c r="B48" t="s">
        <v>122</v>
      </c>
      <c r="C48" s="11">
        <v>24.19757</v>
      </c>
      <c r="D48" s="11">
        <v>62.27999</v>
      </c>
      <c r="E48" s="11"/>
      <c r="F48" s="11"/>
      <c r="G48" s="11"/>
      <c r="H48" s="11"/>
      <c r="I48" s="11"/>
      <c r="J48" s="11"/>
      <c r="M48" s="1">
        <v>0</v>
      </c>
      <c r="N48" s="1">
        <v>0</v>
      </c>
      <c r="O48" s="1"/>
      <c r="P48" s="1"/>
      <c r="Q48" s="1"/>
    </row>
    <row r="49" spans="2:17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2:17" ht="12.75">
      <c r="B51" s="3" t="s">
        <v>49</v>
      </c>
      <c r="M51" s="1"/>
      <c r="N51" s="1"/>
      <c r="O51" s="1"/>
      <c r="P51" s="1"/>
      <c r="Q51" s="1"/>
    </row>
    <row r="52" spans="2:17" ht="12.75">
      <c r="B52" t="s">
        <v>50</v>
      </c>
      <c r="C52" s="1">
        <v>3556.307</v>
      </c>
      <c r="D52" s="1">
        <v>3778.33</v>
      </c>
      <c r="E52" s="1">
        <v>4063.93243</v>
      </c>
      <c r="F52" s="1">
        <v>4626.01635</v>
      </c>
      <c r="G52" s="1">
        <v>5419.00742</v>
      </c>
      <c r="H52" s="1">
        <v>5777.53047</v>
      </c>
      <c r="I52" s="1">
        <v>6126.39828</v>
      </c>
      <c r="J52" s="1">
        <v>5972.27076</v>
      </c>
      <c r="K52" s="1">
        <v>8617.66794</v>
      </c>
      <c r="L52" s="1">
        <v>8510.18538</v>
      </c>
      <c r="M52" s="1">
        <v>8596.7298304</v>
      </c>
      <c r="N52" s="1">
        <v>8205.90349712</v>
      </c>
      <c r="O52" s="1">
        <v>8328.27450518</v>
      </c>
      <c r="P52" s="1">
        <v>8454.237109049998</v>
      </c>
      <c r="Q52" s="1"/>
    </row>
    <row r="53" spans="2:17" ht="12.75">
      <c r="B53" t="s">
        <v>51</v>
      </c>
      <c r="C53" s="1">
        <v>318.953</v>
      </c>
      <c r="D53" s="1">
        <v>370.496</v>
      </c>
      <c r="E53" s="1">
        <v>426.025</v>
      </c>
      <c r="F53" s="1">
        <v>521.988</v>
      </c>
      <c r="G53" s="1">
        <v>542.206</v>
      </c>
      <c r="H53" s="1">
        <v>527.894</v>
      </c>
      <c r="I53" s="1">
        <v>409.126</v>
      </c>
      <c r="J53" s="1">
        <v>453.413</v>
      </c>
      <c r="K53" s="1">
        <v>453.413</v>
      </c>
      <c r="L53" s="1">
        <v>343.353</v>
      </c>
      <c r="M53" s="1">
        <v>354.566</v>
      </c>
      <c r="N53" s="1">
        <v>401.177</v>
      </c>
      <c r="O53" s="1">
        <v>424.815</v>
      </c>
      <c r="P53" s="1">
        <v>431.109</v>
      </c>
      <c r="Q53" s="1"/>
    </row>
    <row r="54" spans="2:17" ht="12.75">
      <c r="B54" t="s">
        <v>52</v>
      </c>
      <c r="C54" s="1">
        <v>1813.5410000000002</v>
      </c>
      <c r="D54" s="1">
        <v>2258.458</v>
      </c>
      <c r="E54" s="1">
        <v>2613.3940000000002</v>
      </c>
      <c r="F54" s="1">
        <v>3038.417</v>
      </c>
      <c r="G54" s="1">
        <v>3468.852</v>
      </c>
      <c r="H54" s="1">
        <v>2993.643</v>
      </c>
      <c r="I54" s="1">
        <v>1774.849</v>
      </c>
      <c r="J54" s="1">
        <v>1411.42</v>
      </c>
      <c r="K54" s="1">
        <v>1411.42</v>
      </c>
      <c r="L54" s="1">
        <v>1430.368</v>
      </c>
      <c r="M54" s="1">
        <v>1046.813</v>
      </c>
      <c r="N54" s="1">
        <v>828.381</v>
      </c>
      <c r="O54" s="1">
        <v>789.627</v>
      </c>
      <c r="P54" s="1">
        <v>892.896</v>
      </c>
      <c r="Q54" s="1"/>
    </row>
    <row r="55" spans="2:17" ht="12.75">
      <c r="B55" t="s">
        <v>62</v>
      </c>
      <c r="C55" s="1">
        <v>98.67140744</v>
      </c>
      <c r="D55" s="1">
        <v>150.491</v>
      </c>
      <c r="E55" s="1">
        <v>159.58814</v>
      </c>
      <c r="F55" s="1">
        <v>160.20516</v>
      </c>
      <c r="G55" s="1">
        <v>162.13728</v>
      </c>
      <c r="H55" s="1">
        <v>162.49381</v>
      </c>
      <c r="I55" s="1">
        <v>157.4208</v>
      </c>
      <c r="J55" s="1">
        <v>152.209</v>
      </c>
      <c r="K55" s="1">
        <v>152.209</v>
      </c>
      <c r="L55" s="1">
        <v>150.177234</v>
      </c>
      <c r="M55" s="1">
        <v>144.8271437</v>
      </c>
      <c r="N55" s="1">
        <v>140.80728774</v>
      </c>
      <c r="O55" s="1">
        <v>39.59685329</v>
      </c>
      <c r="P55" s="1"/>
      <c r="Q55" s="1"/>
    </row>
    <row r="56" spans="2:17" ht="12.75">
      <c r="B56" t="s">
        <v>46</v>
      </c>
      <c r="C56" s="1">
        <v>257.911</v>
      </c>
      <c r="D56" s="1">
        <v>326.772</v>
      </c>
      <c r="E56" s="1">
        <v>313.066</v>
      </c>
      <c r="F56" s="1">
        <v>307.642</v>
      </c>
      <c r="G56" s="1">
        <v>298.435</v>
      </c>
      <c r="H56" s="1">
        <v>293.3</v>
      </c>
      <c r="I56" s="1">
        <v>291.911</v>
      </c>
      <c r="J56" s="1">
        <v>255.618</v>
      </c>
      <c r="K56" s="1">
        <v>255.618</v>
      </c>
      <c r="L56" s="1">
        <v>243.271</v>
      </c>
      <c r="M56" s="1">
        <v>192.196</v>
      </c>
      <c r="N56" s="1">
        <v>170.938</v>
      </c>
      <c r="O56" s="1">
        <v>166.056</v>
      </c>
      <c r="P56" s="1">
        <v>160.462</v>
      </c>
      <c r="Q56" s="1"/>
    </row>
    <row r="57" spans="2:17" ht="12.75">
      <c r="B57" s="16" t="s">
        <v>64</v>
      </c>
      <c r="C57" s="1">
        <f aca="true" t="shared" si="9" ref="C57:K57">C19</f>
        <v>330.65461701</v>
      </c>
      <c r="D57" s="1">
        <f t="shared" si="9"/>
        <v>362.999</v>
      </c>
      <c r="E57" s="1">
        <f t="shared" si="9"/>
        <v>409.05</v>
      </c>
      <c r="F57" s="1">
        <f t="shared" si="9"/>
        <v>475.16889000000003</v>
      </c>
      <c r="G57" s="1">
        <f t="shared" si="9"/>
        <v>536.45935</v>
      </c>
      <c r="H57" s="1">
        <f t="shared" si="9"/>
        <v>558.16043</v>
      </c>
      <c r="I57" s="1">
        <f t="shared" si="9"/>
        <v>355.4586</v>
      </c>
      <c r="J57" s="1">
        <f t="shared" si="9"/>
        <v>218.6575</v>
      </c>
      <c r="K57" s="1">
        <f t="shared" si="9"/>
        <v>218.6575</v>
      </c>
      <c r="L57" s="1">
        <v>196.60787</v>
      </c>
      <c r="M57" s="1">
        <v>170.56977788</v>
      </c>
      <c r="N57" s="1">
        <v>152.61006262</v>
      </c>
      <c r="O57" s="1">
        <v>113.07712711</v>
      </c>
      <c r="P57" s="1">
        <v>94.06658703</v>
      </c>
      <c r="Q57" s="1"/>
    </row>
    <row r="58" spans="2:17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52.45652177000001</v>
      </c>
      <c r="P58" s="1">
        <v>55.00581</v>
      </c>
      <c r="Q58" s="1"/>
    </row>
    <row r="59" spans="2:17" ht="12.75">
      <c r="B59" t="s">
        <v>143</v>
      </c>
      <c r="C59" s="1">
        <v>117.38496</v>
      </c>
      <c r="D59" s="1">
        <v>136.41058</v>
      </c>
      <c r="E59" s="1">
        <v>163.21660000000003</v>
      </c>
      <c r="F59" s="1">
        <v>204.7881</v>
      </c>
      <c r="G59" s="1">
        <v>253.01833</v>
      </c>
      <c r="H59" s="1">
        <v>255.6863</v>
      </c>
      <c r="I59" s="1">
        <v>318.53503</v>
      </c>
      <c r="J59" s="1">
        <v>299.88127000000003</v>
      </c>
      <c r="K59" s="1">
        <v>299.88127000000003</v>
      </c>
      <c r="L59" s="1">
        <v>398.60457</v>
      </c>
      <c r="M59" s="1">
        <v>287.28553000000005</v>
      </c>
      <c r="N59" s="1">
        <v>330.73462</v>
      </c>
      <c r="O59" s="1">
        <v>314.52963</v>
      </c>
      <c r="P59" s="1">
        <v>354.06262</v>
      </c>
      <c r="Q59" s="1"/>
    </row>
    <row r="60" spans="2:17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6"/>
      <c r="M62" s="1"/>
      <c r="N62" s="1"/>
      <c r="O62" s="1"/>
      <c r="P62" s="1"/>
      <c r="Q62" s="1"/>
    </row>
    <row r="63" spans="2:17" ht="12.75">
      <c r="B63" s="3" t="s">
        <v>0</v>
      </c>
      <c r="C63" s="4">
        <v>1863.343</v>
      </c>
      <c r="D63" s="4">
        <v>1989.802</v>
      </c>
      <c r="E63" s="4">
        <v>2047.2638</v>
      </c>
      <c r="F63" s="4">
        <v>2311.67964</v>
      </c>
      <c r="G63" s="4">
        <v>2601.90713</v>
      </c>
      <c r="H63" s="4">
        <v>2794.26543</v>
      </c>
      <c r="I63" s="4">
        <v>2315.6743</v>
      </c>
      <c r="J63" s="4">
        <v>1638.42561</v>
      </c>
      <c r="K63" s="4">
        <v>1862.44331</v>
      </c>
      <c r="L63" s="4">
        <v>2357.7481000000002</v>
      </c>
      <c r="M63" s="4">
        <v>2301.6089281334216</v>
      </c>
      <c r="N63" s="4">
        <v>2240.0827101274967</v>
      </c>
      <c r="O63" s="4">
        <v>2396.1626045700427</v>
      </c>
      <c r="P63" s="4">
        <v>2567.377340211242</v>
      </c>
      <c r="Q63" s="4"/>
    </row>
    <row r="64" spans="13:17" ht="12.75">
      <c r="M64" s="1"/>
      <c r="N64" s="1"/>
      <c r="O64" s="1"/>
      <c r="P64" s="1"/>
      <c r="Q64" s="1"/>
    </row>
    <row r="65" spans="2:17" ht="12.75">
      <c r="B65" s="7" t="s">
        <v>1</v>
      </c>
      <c r="M65" s="1"/>
      <c r="N65" s="1"/>
      <c r="O65" s="1"/>
      <c r="P65" s="1"/>
      <c r="Q65" s="1"/>
    </row>
    <row r="66" spans="2:17" ht="12.75">
      <c r="B66" t="s">
        <v>119</v>
      </c>
      <c r="C66" s="1">
        <v>133558.896</v>
      </c>
      <c r="D66" s="1">
        <v>143196.121</v>
      </c>
      <c r="E66" s="1">
        <v>153815.368</v>
      </c>
      <c r="F66" s="1">
        <v>166138.717</v>
      </c>
      <c r="G66" s="1">
        <v>181318.153</v>
      </c>
      <c r="H66" s="1">
        <v>194533.412</v>
      </c>
      <c r="I66" s="1">
        <v>202034.516</v>
      </c>
      <c r="J66" s="1">
        <v>199530.665</v>
      </c>
      <c r="K66" s="1">
        <v>199530.665</v>
      </c>
      <c r="L66" s="1">
        <v>197948.3</v>
      </c>
      <c r="M66" s="1">
        <v>198942.916</v>
      </c>
      <c r="N66" s="1">
        <v>197060.995</v>
      </c>
      <c r="O66" s="1">
        <v>193833.734</v>
      </c>
      <c r="P66" s="1">
        <v>196117.831</v>
      </c>
      <c r="Q66" s="1"/>
    </row>
    <row r="67" spans="2:17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  <c r="Q67" s="1"/>
    </row>
    <row r="68" spans="2:17" ht="12.75">
      <c r="B68" t="s">
        <v>136</v>
      </c>
      <c r="C68" s="1">
        <f>C66/C67</f>
        <v>165527.66157684725</v>
      </c>
      <c r="D68" s="1">
        <f aca="true" t="shared" si="10" ref="D68:P68">D66/D67</f>
        <v>170778.96770562927</v>
      </c>
      <c r="E68" s="1">
        <f t="shared" si="10"/>
        <v>176521.83406879316</v>
      </c>
      <c r="F68" s="1">
        <f t="shared" si="10"/>
        <v>183068.0502563404</v>
      </c>
      <c r="G68" s="1">
        <f t="shared" si="10"/>
        <v>192150.141129913</v>
      </c>
      <c r="H68" s="1">
        <f t="shared" si="10"/>
        <v>199508.8723240016</v>
      </c>
      <c r="I68" s="1">
        <f t="shared" si="10"/>
        <v>202869.40210211786</v>
      </c>
      <c r="J68" s="1">
        <f t="shared" si="10"/>
        <v>199850.52553380193</v>
      </c>
      <c r="K68" s="1">
        <f t="shared" si="10"/>
        <v>199850.52553380193</v>
      </c>
      <c r="L68" s="1">
        <f t="shared" si="10"/>
        <v>197948.3</v>
      </c>
      <c r="M68" s="1">
        <f t="shared" si="10"/>
        <v>198885.3428694355</v>
      </c>
      <c r="N68" s="1">
        <f t="shared" si="10"/>
        <v>196908.19154093062</v>
      </c>
      <c r="O68" s="1">
        <f t="shared" si="10"/>
        <v>192587.18467690115</v>
      </c>
      <c r="P68" s="1">
        <f t="shared" si="10"/>
        <v>195632.34327351188</v>
      </c>
      <c r="Q68" s="1"/>
    </row>
    <row r="69" spans="2:17" ht="12.75">
      <c r="B69" t="s">
        <v>109</v>
      </c>
      <c r="C69" s="1">
        <v>5527152</v>
      </c>
      <c r="D69" s="1">
        <v>5718942</v>
      </c>
      <c r="E69" s="1">
        <v>5804829</v>
      </c>
      <c r="F69" s="1">
        <v>5964143</v>
      </c>
      <c r="G69" s="1">
        <v>6008183</v>
      </c>
      <c r="H69" s="1">
        <v>6081689</v>
      </c>
      <c r="I69" s="1">
        <v>6271638</v>
      </c>
      <c r="J69" s="1">
        <v>6386932</v>
      </c>
      <c r="K69" s="1">
        <v>6386932</v>
      </c>
      <c r="L69" s="1">
        <v>6458684</v>
      </c>
      <c r="M69" s="1">
        <v>6489680</v>
      </c>
      <c r="N69" s="1">
        <v>6498560</v>
      </c>
      <c r="O69" s="1">
        <v>6495551</v>
      </c>
      <c r="P69" s="1">
        <v>6454440</v>
      </c>
      <c r="Q69" s="1"/>
    </row>
    <row r="70" spans="2:17" ht="12.75">
      <c r="B70" t="s">
        <v>59</v>
      </c>
      <c r="C70" s="1">
        <v>5183853.280002369</v>
      </c>
      <c r="D70" s="1">
        <v>5363546.08337941</v>
      </c>
      <c r="E70" s="1">
        <v>5448368.135780407</v>
      </c>
      <c r="F70" s="1">
        <v>5601536.488724218</v>
      </c>
      <c r="G70" s="1">
        <v>5656747.641772414</v>
      </c>
      <c r="H70" s="1">
        <v>5728160.001678228</v>
      </c>
      <c r="I70" s="1">
        <v>5910317.693312291</v>
      </c>
      <c r="J70" s="1">
        <v>6023541.224982347</v>
      </c>
      <c r="K70" s="1">
        <v>6023541.224982347</v>
      </c>
      <c r="L70" s="1"/>
      <c r="M70" s="1"/>
      <c r="N70" s="1"/>
      <c r="O70" s="1"/>
      <c r="P70" s="1"/>
      <c r="Q70" s="1"/>
    </row>
    <row r="71" spans="2:17" ht="12.75">
      <c r="B71" t="s">
        <v>60</v>
      </c>
      <c r="C71" s="1">
        <v>5106368.260510967</v>
      </c>
      <c r="D71" s="1">
        <v>5283317.654470965</v>
      </c>
      <c r="E71" s="1">
        <v>5377382.716135464</v>
      </c>
      <c r="F71" s="1">
        <v>5558237.123592044</v>
      </c>
      <c r="G71" s="1">
        <v>5624649.982908765</v>
      </c>
      <c r="H71" s="1">
        <v>5703405.013946501</v>
      </c>
      <c r="I71" s="1">
        <v>5889649.9618957555</v>
      </c>
      <c r="J71" s="1">
        <v>6010812.679992174</v>
      </c>
      <c r="K71" s="1">
        <v>6010812.679992174</v>
      </c>
      <c r="L71" s="1">
        <v>6095754.894036302</v>
      </c>
      <c r="M71" s="1">
        <v>6137211.36923457</v>
      </c>
      <c r="N71" s="1">
        <v>6160228.871860333</v>
      </c>
      <c r="O71" s="1">
        <v>6246403.848353058</v>
      </c>
      <c r="P71" s="1">
        <v>6224778.025777412</v>
      </c>
      <c r="Q71" s="1"/>
    </row>
    <row r="72" spans="13:17" ht="12.75">
      <c r="M72" s="1"/>
      <c r="N72" s="1"/>
      <c r="O72" s="1"/>
      <c r="P72" s="1"/>
      <c r="Q72" s="1"/>
    </row>
    <row r="73" spans="2:17" ht="12.75">
      <c r="B73" s="7" t="s">
        <v>61</v>
      </c>
      <c r="M73" s="1"/>
      <c r="N73" s="1"/>
      <c r="O73" s="1"/>
      <c r="P73" s="1"/>
      <c r="Q73" s="1"/>
    </row>
    <row r="74" spans="2:17" ht="12.75">
      <c r="B74" t="s">
        <v>67</v>
      </c>
      <c r="C74" s="9">
        <f aca="true" t="shared" si="11" ref="C74:L74">C39/C66</f>
        <v>0.06836671688845548</v>
      </c>
      <c r="D74" s="9">
        <f t="shared" si="11"/>
        <v>0.07033646352061765</v>
      </c>
      <c r="E74" s="9">
        <f t="shared" si="11"/>
        <v>0.07221987960602655</v>
      </c>
      <c r="F74" s="9">
        <f t="shared" si="11"/>
        <v>0.07557792046183072</v>
      </c>
      <c r="G74" s="9">
        <f t="shared" si="11"/>
        <v>0.07906075174582813</v>
      </c>
      <c r="H74" s="9">
        <f t="shared" si="11"/>
        <v>0.07573367683660659</v>
      </c>
      <c r="I74" s="9">
        <f t="shared" si="11"/>
        <v>0.06687915666180592</v>
      </c>
      <c r="J74" s="9">
        <f t="shared" si="11"/>
        <v>0.061010659362345336</v>
      </c>
      <c r="K74" s="9">
        <f t="shared" si="11"/>
        <v>0.06939556297504237</v>
      </c>
      <c r="L74" s="14">
        <f t="shared" si="11"/>
        <v>0.07308784765895894</v>
      </c>
      <c r="M74" s="14">
        <f>M39/M66</f>
        <v>0.06878182615333728</v>
      </c>
      <c r="N74" s="14">
        <f>N39/N66</f>
        <v>0.06494067054684634</v>
      </c>
      <c r="O74" s="14">
        <f>O39/O66</f>
        <v>0.0647059326457225</v>
      </c>
      <c r="P74" s="14">
        <f>P39/P66</f>
        <v>0.06790655229053714</v>
      </c>
      <c r="Q74" s="1"/>
    </row>
    <row r="75" spans="2:17" ht="12.75">
      <c r="B75" t="s">
        <v>112</v>
      </c>
      <c r="C75" s="9">
        <f aca="true" t="shared" si="12" ref="C75:L75">C43/C66</f>
        <v>0.06553195289236247</v>
      </c>
      <c r="D75" s="9">
        <f t="shared" si="12"/>
        <v>0.06840303295989567</v>
      </c>
      <c r="E75" s="9">
        <f t="shared" si="12"/>
        <v>0.0727534109748185</v>
      </c>
      <c r="F75" s="9">
        <f t="shared" si="12"/>
        <v>0.07479162497500924</v>
      </c>
      <c r="G75" s="9">
        <f t="shared" si="12"/>
        <v>0.07640701513168514</v>
      </c>
      <c r="H75" s="9">
        <f t="shared" si="12"/>
        <v>0.07539469754434315</v>
      </c>
      <c r="I75" s="9">
        <f t="shared" si="12"/>
        <v>0.07142001731186054</v>
      </c>
      <c r="J75" s="9">
        <f t="shared" si="12"/>
        <v>0.07372092643300149</v>
      </c>
      <c r="K75" s="9">
        <f t="shared" si="12"/>
        <v>0.07947401472676664</v>
      </c>
      <c r="L75" s="14">
        <f t="shared" si="12"/>
        <v>0.06723470835689838</v>
      </c>
      <c r="M75" s="14">
        <f>M43/M66</f>
        <v>0.06733562829047275</v>
      </c>
      <c r="N75" s="14">
        <f>N43/N66</f>
        <v>0.06950080206142052</v>
      </c>
      <c r="O75" s="14">
        <f>O43/O66</f>
        <v>0.0644316314182055</v>
      </c>
      <c r="P75" s="14">
        <f>P43/P66</f>
        <v>0.06400778460014789</v>
      </c>
      <c r="Q75" s="1"/>
    </row>
    <row r="76" spans="2:17" ht="12.75">
      <c r="B76" t="s">
        <v>140</v>
      </c>
      <c r="C76" s="1">
        <f aca="true" t="shared" si="13" ref="C76:L76">C39/C67</f>
        <v>11316.582776232386</v>
      </c>
      <c r="D76" s="1">
        <f t="shared" si="13"/>
        <v>12011.988632115732</v>
      </c>
      <c r="E76" s="1">
        <f t="shared" si="13"/>
        <v>12748.385604283238</v>
      </c>
      <c r="F76" s="1">
        <f t="shared" si="13"/>
        <v>13835.902541376123</v>
      </c>
      <c r="G76" s="1">
        <f t="shared" si="13"/>
        <v>15191.534605797891</v>
      </c>
      <c r="H76" s="1">
        <f t="shared" si="13"/>
        <v>15109.54046262174</v>
      </c>
      <c r="I76" s="1">
        <f t="shared" si="13"/>
        <v>13567.73452507444</v>
      </c>
      <c r="J76" s="1">
        <f t="shared" si="13"/>
        <v>12193.012336728489</v>
      </c>
      <c r="K76" s="1">
        <f t="shared" si="13"/>
        <v>13868.739730276266</v>
      </c>
      <c r="L76" s="10">
        <f t="shared" si="13"/>
        <v>14467.6151947499</v>
      </c>
      <c r="M76" s="10">
        <f>M39/M67</f>
        <v>13679.69707769239</v>
      </c>
      <c r="N76" s="10">
        <f>N39/N67</f>
        <v>12787.34999483489</v>
      </c>
      <c r="O76" s="10">
        <f>O39/O67</f>
        <v>12461.533400132885</v>
      </c>
      <c r="P76" s="10">
        <f>P39/P67</f>
        <v>13284.717948223048</v>
      </c>
      <c r="Q76" s="1"/>
    </row>
    <row r="77" spans="2:17" ht="12.75">
      <c r="B77" t="s">
        <v>70</v>
      </c>
      <c r="L77" s="15"/>
      <c r="M77" s="15"/>
      <c r="N77" s="15"/>
      <c r="O77" s="15"/>
      <c r="P77" s="15"/>
      <c r="Q77" s="1"/>
    </row>
    <row r="78" spans="2:17" ht="12.75">
      <c r="B78" t="s">
        <v>71</v>
      </c>
      <c r="C78" s="1">
        <f aca="true" t="shared" si="14" ref="C78:K78">C39*1000000/C70</f>
        <v>1761.427790788573</v>
      </c>
      <c r="D78" s="1">
        <f t="shared" si="14"/>
        <v>1877.8451018107858</v>
      </c>
      <c r="E78" s="1">
        <f t="shared" si="14"/>
        <v>2038.8723892508258</v>
      </c>
      <c r="F78" s="1">
        <f t="shared" si="14"/>
        <v>2241.602596775443</v>
      </c>
      <c r="G78" s="1">
        <f t="shared" si="14"/>
        <v>2534.168110220573</v>
      </c>
      <c r="H78" s="1">
        <f t="shared" si="14"/>
        <v>2571.9830720535165</v>
      </c>
      <c r="I78" s="1">
        <f t="shared" si="14"/>
        <v>2286.154272543635</v>
      </c>
      <c r="J78" s="1">
        <f t="shared" si="14"/>
        <v>2020.986821534191</v>
      </c>
      <c r="K78" s="1">
        <f t="shared" si="14"/>
        <v>2298.737953520051</v>
      </c>
      <c r="L78" s="10"/>
      <c r="M78" s="10"/>
      <c r="N78" s="10"/>
      <c r="O78" s="10"/>
      <c r="P78" s="10"/>
      <c r="Q78" s="1"/>
    </row>
    <row r="79" spans="2:17" ht="12.75">
      <c r="B79" t="s">
        <v>15</v>
      </c>
      <c r="C79" s="10">
        <f aca="true" t="shared" si="15" ref="C79:L79">C39*1000000/C71</f>
        <v>1788.1560367236384</v>
      </c>
      <c r="D79" s="10">
        <f t="shared" si="15"/>
        <v>1906.3606240838421</v>
      </c>
      <c r="E79" s="10">
        <f t="shared" si="15"/>
        <v>2065.787009205098</v>
      </c>
      <c r="F79" s="10">
        <f t="shared" si="15"/>
        <v>2259.0649624789567</v>
      </c>
      <c r="G79" s="10">
        <f t="shared" si="15"/>
        <v>2548.629608047489</v>
      </c>
      <c r="H79" s="10">
        <f t="shared" si="15"/>
        <v>2583.146475185366</v>
      </c>
      <c r="I79" s="10">
        <f t="shared" si="15"/>
        <v>2294.1767565261107</v>
      </c>
      <c r="J79" s="10">
        <f t="shared" si="15"/>
        <v>2025.2664793861272</v>
      </c>
      <c r="K79" s="10">
        <f t="shared" si="15"/>
        <v>2303.60577938982</v>
      </c>
      <c r="L79" s="10">
        <f t="shared" si="15"/>
        <v>2373.3918843922174</v>
      </c>
      <c r="M79" s="10">
        <f>M39*1000000/M71</f>
        <v>2229.6212790299583</v>
      </c>
      <c r="N79" s="10">
        <f>N39*1000000/N71</f>
        <v>2077.4022232170855</v>
      </c>
      <c r="O79" s="10">
        <f>O39*1000000/O71</f>
        <v>2007.9061234537044</v>
      </c>
      <c r="P79" s="10">
        <f>P39*1000000/P71</f>
        <v>2139.463558500945</v>
      </c>
      <c r="Q79" s="1"/>
    </row>
    <row r="80" spans="2:17" ht="12.75">
      <c r="B80" t="s">
        <v>137</v>
      </c>
      <c r="L80" s="15"/>
      <c r="M80" s="15"/>
      <c r="N80" s="15"/>
      <c r="O80" s="15"/>
      <c r="P80" s="15"/>
      <c r="Q80" s="1"/>
    </row>
    <row r="81" spans="2:17" ht="12.75">
      <c r="B81" t="s">
        <v>71</v>
      </c>
      <c r="C81" s="1">
        <f>C76*1000000/C70</f>
        <v>2183.0445741757594</v>
      </c>
      <c r="D81" s="1">
        <f aca="true" t="shared" si="16" ref="D81:K81">D76*1000000/D70</f>
        <v>2239.5610003871425</v>
      </c>
      <c r="E81" s="1">
        <f t="shared" si="16"/>
        <v>2339.8539317786385</v>
      </c>
      <c r="F81" s="1">
        <f t="shared" si="16"/>
        <v>2470.0191758506835</v>
      </c>
      <c r="G81" s="1">
        <f t="shared" si="16"/>
        <v>2685.5598955158566</v>
      </c>
      <c r="H81" s="1">
        <f t="shared" si="16"/>
        <v>2637.7650865539663</v>
      </c>
      <c r="I81" s="1">
        <f t="shared" si="16"/>
        <v>2295.6015613892896</v>
      </c>
      <c r="J81" s="1">
        <f t="shared" si="16"/>
        <v>2024.2265938445905</v>
      </c>
      <c r="K81" s="1">
        <f t="shared" si="16"/>
        <v>2302.4229788212183</v>
      </c>
      <c r="L81" s="10"/>
      <c r="M81" s="10"/>
      <c r="N81" s="10"/>
      <c r="O81" s="10"/>
      <c r="P81" s="10"/>
      <c r="Q81" s="1"/>
    </row>
    <row r="82" spans="2:17" ht="12.75">
      <c r="B82" t="s">
        <v>15</v>
      </c>
      <c r="C82" s="1">
        <f>C76*1000000/C71</f>
        <v>2216.1705147172433</v>
      </c>
      <c r="D82" s="1">
        <f aca="true" t="shared" si="17" ref="D82:L82">D76*1000000/D71</f>
        <v>2273.5692641820774</v>
      </c>
      <c r="E82" s="1">
        <f t="shared" si="17"/>
        <v>2370.741730178553</v>
      </c>
      <c r="F82" s="1">
        <f t="shared" si="17"/>
        <v>2489.2609353871158</v>
      </c>
      <c r="G82" s="1">
        <f t="shared" si="17"/>
        <v>2700.8853265464263</v>
      </c>
      <c r="H82" s="1">
        <f t="shared" si="17"/>
        <v>2649.2140091181454</v>
      </c>
      <c r="I82" s="1">
        <f t="shared" si="17"/>
        <v>2303.6571974316907</v>
      </c>
      <c r="J82" s="1">
        <f t="shared" si="17"/>
        <v>2028.5131122642745</v>
      </c>
      <c r="K82" s="1">
        <f t="shared" si="17"/>
        <v>2307.2986081300282</v>
      </c>
      <c r="L82" s="10">
        <f t="shared" si="17"/>
        <v>2373.3918843922174</v>
      </c>
      <c r="M82" s="10">
        <f>M76*1000000/M71</f>
        <v>2228.9760372712267</v>
      </c>
      <c r="N82" s="10">
        <f>N76*1000000/N71</f>
        <v>2075.7913806168744</v>
      </c>
      <c r="O82" s="10">
        <f>O76*1000000/O71</f>
        <v>1994.9932317326109</v>
      </c>
      <c r="P82" s="10">
        <f>P76*1000000/P71</f>
        <v>2134.1673378889554</v>
      </c>
      <c r="Q82" s="1"/>
    </row>
    <row r="83" spans="2:17" ht="12.75">
      <c r="B83" t="s">
        <v>138</v>
      </c>
      <c r="C83" s="1">
        <f aca="true" t="shared" si="18" ref="C83:L83">C43/C67</f>
        <v>10847.35092083687</v>
      </c>
      <c r="D83" s="1">
        <f t="shared" si="18"/>
        <v>11681.799356825117</v>
      </c>
      <c r="E83" s="1">
        <f t="shared" si="18"/>
        <v>12842.565540035625</v>
      </c>
      <c r="F83" s="1">
        <f t="shared" si="18"/>
        <v>13691.956959678355</v>
      </c>
      <c r="G83" s="1">
        <f t="shared" si="18"/>
        <v>14681.618740868698</v>
      </c>
      <c r="H83" s="1">
        <f t="shared" si="18"/>
        <v>15041.911086281074</v>
      </c>
      <c r="I83" s="1">
        <f t="shared" si="18"/>
        <v>14488.936210180054</v>
      </c>
      <c r="J83" s="1">
        <f t="shared" si="18"/>
        <v>14733.165890474096</v>
      </c>
      <c r="K83" s="1">
        <f t="shared" si="18"/>
        <v>15882.923609425428</v>
      </c>
      <c r="L83" s="10">
        <f t="shared" si="18"/>
        <v>13308.996220243827</v>
      </c>
      <c r="M83" s="10">
        <f>M43/M67</f>
        <v>13392.069519879533</v>
      </c>
      <c r="N83" s="10">
        <f>N43/N67</f>
        <v>13685.277244558498</v>
      </c>
      <c r="O83" s="10">
        <f>O43/O67</f>
        <v>12408.706498971967</v>
      </c>
      <c r="P83" s="10">
        <f>P43/P67</f>
        <v>12521.992889073139</v>
      </c>
      <c r="Q83" s="1"/>
    </row>
    <row r="84" spans="2:17" ht="12.75">
      <c r="B84" t="s">
        <v>139</v>
      </c>
      <c r="L84" s="15"/>
      <c r="M84" s="15"/>
      <c r="N84" s="15"/>
      <c r="O84" s="15"/>
      <c r="P84" s="15"/>
      <c r="Q84" s="1"/>
    </row>
    <row r="85" spans="2:17" ht="12.75">
      <c r="B85" t="s">
        <v>71</v>
      </c>
      <c r="C85" s="1">
        <f>C83*1000000/C70</f>
        <v>2092.5266080894776</v>
      </c>
      <c r="D85" s="1">
        <f aca="true" t="shared" si="19" ref="D85:K85">D83*1000000/D70</f>
        <v>2177.999251842871</v>
      </c>
      <c r="E85" s="1">
        <f t="shared" si="19"/>
        <v>2357.139829758603</v>
      </c>
      <c r="F85" s="1">
        <f t="shared" si="19"/>
        <v>2444.3216583949766</v>
      </c>
      <c r="G85" s="1">
        <f t="shared" si="19"/>
        <v>2595.4169552220906</v>
      </c>
      <c r="H85" s="1">
        <f t="shared" si="19"/>
        <v>2625.958611818475</v>
      </c>
      <c r="I85" s="1">
        <f t="shared" si="19"/>
        <v>2451.4648724508897</v>
      </c>
      <c r="J85" s="1">
        <f t="shared" si="19"/>
        <v>2445.93094662804</v>
      </c>
      <c r="K85" s="1">
        <f t="shared" si="19"/>
        <v>2636.8083185936816</v>
      </c>
      <c r="L85" s="10"/>
      <c r="M85" s="10"/>
      <c r="N85" s="10"/>
      <c r="O85" s="10"/>
      <c r="P85" s="10"/>
      <c r="Q85" s="1"/>
    </row>
    <row r="86" spans="2:17" ht="12.75">
      <c r="B86" t="s">
        <v>15</v>
      </c>
      <c r="C86" s="1">
        <f>C83*1000000/C71</f>
        <v>2124.27901150855</v>
      </c>
      <c r="D86" s="1">
        <f aca="true" t="shared" si="20" ref="D86:L86">D83*1000000/D71</f>
        <v>2211.072685917245</v>
      </c>
      <c r="E86" s="1">
        <f t="shared" si="20"/>
        <v>2388.2558147665427</v>
      </c>
      <c r="F86" s="1">
        <f t="shared" si="20"/>
        <v>2463.3632310436305</v>
      </c>
      <c r="G86" s="1">
        <f t="shared" si="20"/>
        <v>2610.2279760484153</v>
      </c>
      <c r="H86" s="1">
        <f t="shared" si="20"/>
        <v>2637.356289707496</v>
      </c>
      <c r="I86" s="1">
        <f t="shared" si="20"/>
        <v>2460.0674579846113</v>
      </c>
      <c r="J86" s="1">
        <f t="shared" si="20"/>
        <v>2451.110469556885</v>
      </c>
      <c r="K86" s="1">
        <f t="shared" si="20"/>
        <v>2642.3920449715474</v>
      </c>
      <c r="L86" s="10">
        <f t="shared" si="20"/>
        <v>2183.322074393854</v>
      </c>
      <c r="M86" s="10">
        <f>M83*1000000/M71</f>
        <v>2182.10987273684</v>
      </c>
      <c r="N86" s="10">
        <f>N83*1000000/N71</f>
        <v>2221.553375568929</v>
      </c>
      <c r="O86" s="10">
        <f>O83*1000000/O71</f>
        <v>1986.536061424155</v>
      </c>
      <c r="P86" s="10">
        <f>P83*1000000/P71</f>
        <v>2011.6368547148747</v>
      </c>
      <c r="Q86" s="1"/>
    </row>
    <row r="87" spans="13:17" ht="12.75">
      <c r="M87" s="1"/>
      <c r="N87" s="1"/>
      <c r="O87" s="1"/>
      <c r="P87" s="1"/>
      <c r="Q87" s="1"/>
    </row>
    <row r="88" spans="2:17" ht="12.75">
      <c r="B88" t="s">
        <v>79</v>
      </c>
      <c r="M88" s="1"/>
      <c r="N88" s="1"/>
      <c r="O88" s="1"/>
      <c r="P88" s="1"/>
      <c r="Q88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11195.599999999999</v>
      </c>
      <c r="O90" s="4">
        <f>SUM(O91:O95)</f>
        <v>11145.64</v>
      </c>
      <c r="P90" s="4">
        <f>SUM(P91:P95)</f>
        <v>10922.339999999998</v>
      </c>
      <c r="Q90" s="4">
        <f>SUM(Q91:Q95)</f>
        <v>11422.190000000002</v>
      </c>
      <c r="R90" s="4">
        <f>SUM(R91:R95)</f>
        <v>11711.230000000001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8074.37</v>
      </c>
      <c r="O91" s="1">
        <v>8050.45</v>
      </c>
      <c r="P91" s="1">
        <v>7842.9</v>
      </c>
      <c r="Q91" s="1">
        <v>8115.56</v>
      </c>
      <c r="R91" s="1">
        <v>8264.28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4166.97</v>
      </c>
      <c r="O92" s="1">
        <v>4598.84</v>
      </c>
      <c r="P92" s="1">
        <v>4568.43</v>
      </c>
      <c r="Q92" s="1">
        <v>5094.98</v>
      </c>
      <c r="R92" s="1">
        <v>5340.18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1353.46</v>
      </c>
      <c r="O93" s="1">
        <v>1508.62</v>
      </c>
      <c r="P93" s="1">
        <v>1597.29</v>
      </c>
      <c r="Q93" s="1">
        <v>1560.78</v>
      </c>
      <c r="R93" s="1">
        <v>1603.58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317.13</v>
      </c>
      <c r="O94" s="1">
        <v>-516.2</v>
      </c>
      <c r="P94" s="1">
        <v>-609.54</v>
      </c>
      <c r="Q94" s="1">
        <v>-691.25</v>
      </c>
      <c r="R94" s="1">
        <v>-681.56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-2716.33</v>
      </c>
      <c r="O95" s="1">
        <v>-2496.07</v>
      </c>
      <c r="P95" s="1">
        <v>-2476.74</v>
      </c>
      <c r="Q95" s="1">
        <v>-2657.88</v>
      </c>
      <c r="R95" s="1">
        <v>-2815.25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330.06999999999994</v>
      </c>
      <c r="N97" s="4">
        <f>SUM(N98:N102)</f>
        <v>261.76</v>
      </c>
      <c r="O97" s="4">
        <f>SUM(O98:O102)</f>
        <v>133.28999999999996</v>
      </c>
      <c r="P97" s="4">
        <f>SUM(P98:P102)</f>
        <v>769.4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-393.54</v>
      </c>
      <c r="N98" s="1">
        <v>347.24</v>
      </c>
      <c r="O98" s="1">
        <v>-87.4</v>
      </c>
      <c r="P98" s="1">
        <v>623.67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557.77</v>
      </c>
      <c r="N99" s="1">
        <v>-8.56</v>
      </c>
      <c r="O99" s="1">
        <v>5.29</v>
      </c>
      <c r="P99" s="1">
        <v>-116.46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-236.33</v>
      </c>
      <c r="N100" s="1">
        <v>-215.63</v>
      </c>
      <c r="O100" s="1">
        <v>-68.13</v>
      </c>
      <c r="P100" s="12">
        <v>-71.34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416.2</v>
      </c>
      <c r="N101" s="1">
        <v>138.71</v>
      </c>
      <c r="O101" s="1">
        <v>283.53</v>
      </c>
      <c r="P101" s="1">
        <v>333.53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-14.03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M105" s="1"/>
      <c r="N105" s="22">
        <v>14.93</v>
      </c>
      <c r="O105" s="1">
        <v>30.306</v>
      </c>
      <c r="P105" s="1">
        <v>0.40159687</v>
      </c>
    </row>
    <row r="106" spans="2:16" ht="12.75">
      <c r="B106" t="s">
        <v>132</v>
      </c>
      <c r="M106" s="1"/>
      <c r="N106" s="22"/>
      <c r="O106" s="1"/>
      <c r="P106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2">
      <pane xSplit="16520" ySplit="4000" topLeftCell="N5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375" style="0" customWidth="1"/>
    <col min="2" max="2" width="57.125" style="0" customWidth="1"/>
    <col min="3" max="3" width="10.125" style="0" customWidth="1"/>
    <col min="4" max="4" width="9.75390625" style="0" customWidth="1"/>
    <col min="5" max="5" width="9.125" style="0" customWidth="1"/>
    <col min="6" max="6" width="9.625" style="0" customWidth="1"/>
    <col min="7" max="7" width="9.25390625" style="0" customWidth="1"/>
    <col min="8" max="8" width="9.625" style="0" customWidth="1"/>
    <col min="9" max="9" width="9.75390625" style="0" customWidth="1"/>
    <col min="10" max="10" width="9.125" style="0" customWidth="1"/>
    <col min="11" max="11" width="9.75390625" style="0" customWidth="1"/>
  </cols>
  <sheetData>
    <row r="4" ht="12.75">
      <c r="B4" s="7" t="s">
        <v>107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110</v>
      </c>
      <c r="C9" s="4">
        <f>C10+C17</f>
        <v>1546.5089183701443</v>
      </c>
      <c r="D9" s="4">
        <f aca="true" t="shared" si="1" ref="D9:L9">D10+D17</f>
        <v>1657.3740041963788</v>
      </c>
      <c r="E9" s="4">
        <f t="shared" si="1"/>
        <v>1873.7115324457998</v>
      </c>
      <c r="F9" s="4">
        <f t="shared" si="1"/>
        <v>2125.481779462893</v>
      </c>
      <c r="G9" s="4">
        <f t="shared" si="1"/>
        <v>2474.90592841766</v>
      </c>
      <c r="H9" s="4">
        <f t="shared" si="1"/>
        <v>2607.627352030951</v>
      </c>
      <c r="I9" s="4">
        <f t="shared" si="1"/>
        <v>2441.7939520306777</v>
      </c>
      <c r="J9" s="4">
        <f t="shared" si="1"/>
        <v>2208.2474294125177</v>
      </c>
      <c r="K9" s="4">
        <f t="shared" si="1"/>
        <v>2790.5194294125176</v>
      </c>
      <c r="L9" s="4">
        <f t="shared" si="1"/>
        <v>2729.310353712117</v>
      </c>
      <c r="M9" s="4">
        <f>M10+M17</f>
        <v>2628.1064383677303</v>
      </c>
      <c r="N9" s="4">
        <f>N10+N17</f>
        <v>2472.013081128738</v>
      </c>
      <c r="O9" s="4">
        <f>O10+O17</f>
        <v>2409.944043829118</v>
      </c>
      <c r="P9" s="4">
        <f>P10+P17</f>
        <v>2412.7430977229606</v>
      </c>
      <c r="Q9" s="1"/>
    </row>
    <row r="10" spans="2:17" ht="12.75">
      <c r="B10" s="5" t="s">
        <v>98</v>
      </c>
      <c r="C10" s="6">
        <f>SUM(C11:C16)</f>
        <v>672.1197543661508</v>
      </c>
      <c r="D10" s="6">
        <f aca="true" t="shared" si="2" ref="D10:J10">SUM(D11:D16)</f>
        <v>738.746004196379</v>
      </c>
      <c r="E10" s="6">
        <f t="shared" si="2"/>
        <v>872.0839424457997</v>
      </c>
      <c r="F10" s="6">
        <f t="shared" si="2"/>
        <v>1007.3135394628932</v>
      </c>
      <c r="G10" s="6">
        <f t="shared" si="2"/>
        <v>1169.3010484176602</v>
      </c>
      <c r="H10" s="6">
        <f t="shared" si="2"/>
        <v>1197.861862030951</v>
      </c>
      <c r="I10" s="6">
        <f t="shared" si="2"/>
        <v>969.9341520306776</v>
      </c>
      <c r="J10" s="6">
        <f t="shared" si="2"/>
        <v>764.9869494125176</v>
      </c>
      <c r="K10" s="6">
        <f>J10</f>
        <v>764.9869494125176</v>
      </c>
      <c r="L10" s="6">
        <f>SUM(L11:L16)</f>
        <v>753.1911837121168</v>
      </c>
      <c r="M10" s="6">
        <f>SUM(M11:M16)</f>
        <v>639.1760070277304</v>
      </c>
      <c r="N10" s="6">
        <f>SUM(N11:N16)</f>
        <v>604.2390312787379</v>
      </c>
      <c r="O10" s="6">
        <f>SUM(O11:O16)</f>
        <v>571.1856703591183</v>
      </c>
      <c r="P10" s="6">
        <f>SUM(P11:P16)</f>
        <v>588.5556293829607</v>
      </c>
      <c r="Q10" s="1"/>
    </row>
    <row r="11" spans="2:17" ht="12.75">
      <c r="B11" t="s">
        <v>141</v>
      </c>
      <c r="C11" s="1">
        <v>88.42762676309286</v>
      </c>
      <c r="D11" s="1">
        <v>91.39230723075923</v>
      </c>
      <c r="E11" s="1">
        <v>96.68648985417605</v>
      </c>
      <c r="F11" s="1">
        <v>100.10283720026588</v>
      </c>
      <c r="G11" s="1">
        <v>132.3614815727021</v>
      </c>
      <c r="H11" s="1">
        <v>129.96759806727033</v>
      </c>
      <c r="I11" s="1">
        <v>141.52345332016668</v>
      </c>
      <c r="J11" s="1">
        <v>135.9827504088041</v>
      </c>
      <c r="K11" s="1">
        <v>135.9827504088041</v>
      </c>
      <c r="L11" s="1">
        <v>154.29856342651578</v>
      </c>
      <c r="M11" s="1">
        <v>143.05260357541835</v>
      </c>
      <c r="N11" s="1">
        <v>157.23065615745537</v>
      </c>
      <c r="O11" s="1">
        <v>155.72291633516306</v>
      </c>
      <c r="P11" s="1">
        <v>160.30562671977688</v>
      </c>
      <c r="Q11" s="1"/>
    </row>
    <row r="12" spans="2:17" ht="12.75">
      <c r="B12" t="s">
        <v>23</v>
      </c>
      <c r="C12" s="1">
        <v>45.146</v>
      </c>
      <c r="D12" s="1">
        <v>42.943</v>
      </c>
      <c r="E12" s="1">
        <v>46.033</v>
      </c>
      <c r="F12" s="1">
        <v>51.763</v>
      </c>
      <c r="G12" s="1">
        <v>61.755</v>
      </c>
      <c r="H12" s="1">
        <v>73.139</v>
      </c>
      <c r="I12" s="1">
        <v>83.513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/>
    </row>
    <row r="13" spans="2:17" ht="12.75">
      <c r="B13" t="s">
        <v>68</v>
      </c>
      <c r="C13" s="1">
        <v>93.24147277511344</v>
      </c>
      <c r="D13" s="1">
        <v>112.58284186051131</v>
      </c>
      <c r="E13" s="1">
        <v>132.0265822300972</v>
      </c>
      <c r="F13" s="1">
        <v>163.51599198237025</v>
      </c>
      <c r="G13" s="1">
        <v>185.26252141635905</v>
      </c>
      <c r="H13" s="1">
        <v>205.00026970380947</v>
      </c>
      <c r="I13" s="1">
        <v>206.8800585557478</v>
      </c>
      <c r="J13" s="1">
        <v>191.8991769234514</v>
      </c>
      <c r="K13" s="1">
        <v>191.8991769234514</v>
      </c>
      <c r="L13" s="1">
        <v>169.58835730664615</v>
      </c>
      <c r="M13" s="1">
        <v>148.82824973062924</v>
      </c>
      <c r="N13" s="1">
        <v>158.15387367022282</v>
      </c>
      <c r="O13" s="1">
        <v>157.4062396925707</v>
      </c>
      <c r="P13" s="1">
        <v>173.50467681048403</v>
      </c>
      <c r="Q13" s="1"/>
    </row>
    <row r="14" spans="2:17" ht="12.75">
      <c r="B14" t="s">
        <v>14</v>
      </c>
      <c r="C14" s="1">
        <v>341.70453581111997</v>
      </c>
      <c r="D14" s="1">
        <v>384.82735672656355</v>
      </c>
      <c r="E14" s="1">
        <v>484.416</v>
      </c>
      <c r="F14" s="1">
        <v>587.124</v>
      </c>
      <c r="G14" s="1">
        <v>682.97</v>
      </c>
      <c r="H14" s="1">
        <v>677.318</v>
      </c>
      <c r="I14" s="1">
        <v>431.055</v>
      </c>
      <c r="J14" s="1">
        <v>337.288</v>
      </c>
      <c r="K14" s="1">
        <v>337.288</v>
      </c>
      <c r="L14" s="1">
        <v>334.885</v>
      </c>
      <c r="M14" s="1">
        <v>258.531</v>
      </c>
      <c r="N14" s="1">
        <v>217.047</v>
      </c>
      <c r="O14" s="1">
        <v>195.67118299999998</v>
      </c>
      <c r="P14" s="1">
        <v>195.55793</v>
      </c>
      <c r="Q14" s="1"/>
    </row>
    <row r="15" spans="2:17" ht="15">
      <c r="B15" t="s">
        <v>45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</v>
      </c>
      <c r="K15" s="1">
        <v>99.8170220802621</v>
      </c>
      <c r="L15" s="1">
        <v>94.41926297895486</v>
      </c>
      <c r="M15" s="1">
        <v>88.76415372168286</v>
      </c>
      <c r="N15" s="1">
        <v>71.80750145105972</v>
      </c>
      <c r="O15" s="24">
        <v>62.38533133138449</v>
      </c>
      <c r="P15" s="1">
        <v>59.187395852699716</v>
      </c>
      <c r="Q15" s="1"/>
    </row>
    <row r="16" spans="2:17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18</v>
      </c>
      <c r="C17" s="6">
        <f>C18+C19+C20+C21</f>
        <v>874.3891640039934</v>
      </c>
      <c r="D17" s="6">
        <f aca="true" t="shared" si="3" ref="D17:P17">D18+D19+D20+D21</f>
        <v>918.6279999999999</v>
      </c>
      <c r="E17" s="6">
        <f t="shared" si="3"/>
        <v>1001.62759</v>
      </c>
      <c r="F17" s="6">
        <f t="shared" si="3"/>
        <v>1118.1682399999997</v>
      </c>
      <c r="G17" s="6">
        <f t="shared" si="3"/>
        <v>1305.6048799999999</v>
      </c>
      <c r="H17" s="6">
        <f t="shared" si="3"/>
        <v>1409.76549</v>
      </c>
      <c r="I17" s="6">
        <f t="shared" si="3"/>
        <v>1471.8598000000002</v>
      </c>
      <c r="J17" s="6">
        <f t="shared" si="3"/>
        <v>1443.26048</v>
      </c>
      <c r="K17" s="6">
        <f t="shared" si="3"/>
        <v>2025.5324799999999</v>
      </c>
      <c r="L17" s="6">
        <f t="shared" si="3"/>
        <v>1976.1191700000002</v>
      </c>
      <c r="M17" s="6">
        <f t="shared" si="3"/>
        <v>1988.9304313399998</v>
      </c>
      <c r="N17" s="6">
        <f t="shared" si="3"/>
        <v>1867.7740498500002</v>
      </c>
      <c r="O17" s="6">
        <f t="shared" si="3"/>
        <v>1838.75837347</v>
      </c>
      <c r="P17" s="6">
        <f t="shared" si="3"/>
        <v>1824.18746834</v>
      </c>
      <c r="Q17" s="1"/>
    </row>
    <row r="18" spans="2:17" ht="15">
      <c r="B18" t="s">
        <v>121</v>
      </c>
      <c r="C18" s="1">
        <v>753.8041272639935</v>
      </c>
      <c r="D18" s="1">
        <v>792.271</v>
      </c>
      <c r="E18" s="1">
        <v>862.847</v>
      </c>
      <c r="F18" s="1">
        <v>971.7126999999999</v>
      </c>
      <c r="G18" s="1">
        <v>1147.82413</v>
      </c>
      <c r="H18" s="1">
        <v>1241.6989199999998</v>
      </c>
      <c r="I18" s="1">
        <v>1337.70013</v>
      </c>
      <c r="J18" s="1">
        <v>1327.34898</v>
      </c>
      <c r="K18" s="1">
        <v>1909.62098</v>
      </c>
      <c r="L18" s="1">
        <v>1865.8336100000001</v>
      </c>
      <c r="M18" s="1">
        <v>1892.90933785</v>
      </c>
      <c r="N18" s="1">
        <v>1786.4975836400001</v>
      </c>
      <c r="O18" s="24">
        <v>1810.0607</v>
      </c>
      <c r="P18" s="24">
        <v>1810.38798733</v>
      </c>
      <c r="Q18" s="1"/>
    </row>
    <row r="19" spans="2:17" ht="13.5">
      <c r="B19" t="s">
        <v>63</v>
      </c>
      <c r="C19" s="1">
        <v>53.18405549</v>
      </c>
      <c r="D19" s="1">
        <v>56.217</v>
      </c>
      <c r="E19" s="1">
        <v>61.932</v>
      </c>
      <c r="F19" s="1">
        <v>68.46910000000001</v>
      </c>
      <c r="G19" s="1">
        <v>75.49426</v>
      </c>
      <c r="H19" s="1">
        <v>80.05697</v>
      </c>
      <c r="I19" s="1">
        <v>49.4606</v>
      </c>
      <c r="J19" s="1">
        <v>36.36367</v>
      </c>
      <c r="K19" s="1">
        <v>36.36367</v>
      </c>
      <c r="L19" s="1">
        <v>31.75916</v>
      </c>
      <c r="M19" s="1">
        <v>20.36804552</v>
      </c>
      <c r="N19" s="1">
        <v>14.076807179999998</v>
      </c>
      <c r="O19" s="25">
        <v>10.5039163</v>
      </c>
      <c r="P19" s="25">
        <v>10.223751009999999</v>
      </c>
      <c r="Q19" s="1"/>
    </row>
    <row r="20" spans="2:17" ht="12.75">
      <c r="B20" t="s">
        <v>19</v>
      </c>
      <c r="C20" s="1">
        <v>67.40098125</v>
      </c>
      <c r="D20" s="1">
        <v>70.14</v>
      </c>
      <c r="E20" s="1">
        <v>76.84859</v>
      </c>
      <c r="F20" s="1">
        <v>77.98644</v>
      </c>
      <c r="G20" s="1">
        <v>82.28649</v>
      </c>
      <c r="H20" s="1">
        <v>88.0096</v>
      </c>
      <c r="I20" s="1">
        <v>84.69907</v>
      </c>
      <c r="J20" s="1">
        <v>79.54783</v>
      </c>
      <c r="K20" s="1">
        <v>79.54783</v>
      </c>
      <c r="L20" s="1">
        <v>78.5264</v>
      </c>
      <c r="M20" s="1">
        <v>75.65304797</v>
      </c>
      <c r="N20" s="1">
        <v>63.844029029999994</v>
      </c>
      <c r="O20" s="1">
        <v>14.987647169999999</v>
      </c>
      <c r="P20" s="1"/>
      <c r="Q20" s="1"/>
    </row>
    <row r="21" spans="2:17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3.35563</v>
      </c>
      <c r="O21" s="32">
        <v>3.2061100000000002</v>
      </c>
      <c r="P21" s="32">
        <v>3.57573</v>
      </c>
      <c r="Q21" s="1"/>
    </row>
    <row r="22" spans="13:17" ht="12.75">
      <c r="M22" s="1"/>
      <c r="N22" s="1"/>
      <c r="O22" s="1"/>
      <c r="P22" s="1"/>
      <c r="Q22" s="1"/>
    </row>
    <row r="23" spans="2:17" ht="12.75">
      <c r="B23" s="3" t="s">
        <v>20</v>
      </c>
      <c r="C23" s="4">
        <f>C24+C25+C26</f>
        <v>1299.7406873392338</v>
      </c>
      <c r="D23" s="4">
        <f aca="true" t="shared" si="4" ref="D23:K23">D24+D25+D26</f>
        <v>1399.386</v>
      </c>
      <c r="E23" s="4">
        <f t="shared" si="4"/>
        <v>1495.2765100000001</v>
      </c>
      <c r="F23" s="4">
        <f t="shared" si="4"/>
        <v>1610.57012</v>
      </c>
      <c r="G23" s="4">
        <f t="shared" si="4"/>
        <v>1739.8136100000004</v>
      </c>
      <c r="H23" s="4">
        <f t="shared" si="4"/>
        <v>1787.4083500000002</v>
      </c>
      <c r="I23" s="4">
        <f t="shared" si="4"/>
        <v>1621.3486200000002</v>
      </c>
      <c r="J23" s="4">
        <f t="shared" si="4"/>
        <v>1331.0056699999998</v>
      </c>
      <c r="K23" s="4">
        <f t="shared" si="4"/>
        <v>1881.7596630714281</v>
      </c>
      <c r="L23" s="4">
        <f>L24+L25+L26</f>
        <v>2407.7996</v>
      </c>
      <c r="M23" s="4">
        <f>M24+M25+M26</f>
        <v>2368.581487498244</v>
      </c>
      <c r="N23" s="4">
        <f>N24+N25+N26</f>
        <v>2308.3432820013154</v>
      </c>
      <c r="O23" s="4">
        <f>O24+O25+O26</f>
        <v>2390.6513589726496</v>
      </c>
      <c r="P23" s="4">
        <f>P24+P25+P26</f>
        <v>2501.913822869416</v>
      </c>
      <c r="Q23" s="1"/>
    </row>
    <row r="24" spans="2:17" ht="15">
      <c r="B24" t="s">
        <v>21</v>
      </c>
      <c r="C24" s="1">
        <v>795.5333770322728</v>
      </c>
      <c r="D24" s="1">
        <v>870.183</v>
      </c>
      <c r="E24" s="1">
        <v>935.626</v>
      </c>
      <c r="F24" s="1">
        <v>1038.42336</v>
      </c>
      <c r="G24" s="1">
        <v>1134.0380400000001</v>
      </c>
      <c r="H24" s="1">
        <v>1147.9743700000001</v>
      </c>
      <c r="I24" s="1">
        <v>984.3508</v>
      </c>
      <c r="J24" s="1">
        <v>696.2165200000001</v>
      </c>
      <c r="K24" s="1">
        <v>994.5950285714285</v>
      </c>
      <c r="L24" s="1">
        <v>1487.38269</v>
      </c>
      <c r="M24" s="1">
        <v>1492.9693782152465</v>
      </c>
      <c r="N24" s="1">
        <v>1523.632344250581</v>
      </c>
      <c r="O24" s="24">
        <v>1559.270964309365</v>
      </c>
      <c r="P24" s="24">
        <v>1662.6689230952773</v>
      </c>
      <c r="Q24" s="1"/>
    </row>
    <row r="25" spans="2:17" ht="12.75">
      <c r="B25" t="s">
        <v>25</v>
      </c>
      <c r="C25" s="1">
        <v>463.7773103069608</v>
      </c>
      <c r="D25" s="1">
        <v>486.335</v>
      </c>
      <c r="E25" s="1">
        <v>512.8472300000001</v>
      </c>
      <c r="F25" s="1">
        <v>523.59748</v>
      </c>
      <c r="G25" s="1">
        <v>551.5290200000001</v>
      </c>
      <c r="H25" s="1">
        <v>578.31612</v>
      </c>
      <c r="I25" s="1">
        <v>568.7343500000001</v>
      </c>
      <c r="J25" s="1">
        <v>560.8344099999999</v>
      </c>
      <c r="K25" s="1">
        <v>813.2098944999998</v>
      </c>
      <c r="L25" s="1">
        <v>842.6279099999999</v>
      </c>
      <c r="M25" s="1">
        <v>797.6495118508799</v>
      </c>
      <c r="N25" s="1">
        <v>700.2499866445014</v>
      </c>
      <c r="O25" s="1">
        <v>749.0975451689396</v>
      </c>
      <c r="P25" s="1">
        <v>759.6064819340236</v>
      </c>
      <c r="Q25" s="1"/>
    </row>
    <row r="26" spans="2:17" ht="13.5">
      <c r="B26" t="s">
        <v>102</v>
      </c>
      <c r="C26" s="1">
        <v>40.43</v>
      </c>
      <c r="D26" s="1">
        <v>42.868</v>
      </c>
      <c r="E26" s="1">
        <v>46.80328</v>
      </c>
      <c r="F26" s="1">
        <v>48.54928</v>
      </c>
      <c r="G26" s="1">
        <v>54.24655</v>
      </c>
      <c r="H26" s="1">
        <v>61.11786</v>
      </c>
      <c r="I26" s="1">
        <v>68.26347</v>
      </c>
      <c r="J26" s="1">
        <v>73.95474</v>
      </c>
      <c r="K26" s="1">
        <v>73.95474</v>
      </c>
      <c r="L26" s="1">
        <v>77.789</v>
      </c>
      <c r="M26" s="1">
        <v>77.96259743211752</v>
      </c>
      <c r="N26" s="1">
        <v>84.4609511062329</v>
      </c>
      <c r="O26" s="25">
        <v>82.28284949434513</v>
      </c>
      <c r="P26" s="25">
        <v>79.63841784011518</v>
      </c>
      <c r="Q26" s="1"/>
    </row>
    <row r="27" spans="13:17" ht="12.75">
      <c r="M27" s="1"/>
      <c r="N27" s="1"/>
      <c r="O27" s="1"/>
      <c r="P27" s="1"/>
      <c r="Q27" s="1"/>
    </row>
    <row r="28" spans="2:17" ht="12.75">
      <c r="B28" s="3" t="s">
        <v>103</v>
      </c>
      <c r="C28" s="4">
        <f aca="true" t="shared" si="5" ref="C28:P28">SUM(C29:C37)</f>
        <v>2192.1600909330004</v>
      </c>
      <c r="D28" s="4">
        <f t="shared" si="5"/>
        <v>2347.9327802269995</v>
      </c>
      <c r="E28" s="4">
        <f t="shared" si="5"/>
        <v>2463.626751025</v>
      </c>
      <c r="F28" s="4">
        <f t="shared" si="5"/>
        <v>2709.563656542</v>
      </c>
      <c r="G28" s="4">
        <f t="shared" si="5"/>
        <v>3037.844908995</v>
      </c>
      <c r="H28" s="4">
        <f t="shared" si="5"/>
        <v>3266.0863713989997</v>
      </c>
      <c r="I28" s="4">
        <f t="shared" si="5"/>
        <v>2761.5255065440006</v>
      </c>
      <c r="J28" s="4">
        <f t="shared" si="5"/>
        <v>2053.8135626668804</v>
      </c>
      <c r="K28" s="4">
        <f t="shared" si="5"/>
        <v>1325.3410010215714</v>
      </c>
      <c r="L28" s="4">
        <f t="shared" si="5"/>
        <v>1895.3097536606792</v>
      </c>
      <c r="M28" s="4">
        <f t="shared" si="5"/>
        <v>1634.8521364278854</v>
      </c>
      <c r="N28" s="4">
        <f t="shared" si="5"/>
        <v>1468.553885722356</v>
      </c>
      <c r="O28" s="4">
        <f t="shared" si="5"/>
        <v>1367.8000224081277</v>
      </c>
      <c r="P28" s="4">
        <f t="shared" si="5"/>
        <v>1416.9788347720505</v>
      </c>
      <c r="Q28" s="1"/>
    </row>
    <row r="29" spans="2:17" ht="12.75">
      <c r="B29" t="s">
        <v>104</v>
      </c>
      <c r="C29" s="1">
        <v>2152.085790933</v>
      </c>
      <c r="D29" s="1">
        <v>2297.9357802269997</v>
      </c>
      <c r="E29" s="1">
        <v>2364.295751025</v>
      </c>
      <c r="F29" s="1">
        <v>2669.658076542</v>
      </c>
      <c r="G29" s="1">
        <v>3004.829158995</v>
      </c>
      <c r="H29" s="1">
        <v>3226.975371399</v>
      </c>
      <c r="I29" s="1">
        <v>2674.2713365440004</v>
      </c>
      <c r="J29" s="1">
        <v>1892.1159126668801</v>
      </c>
      <c r="K29" s="1">
        <v>627.8597378169557</v>
      </c>
      <c r="L29" s="1">
        <v>863.1528097556627</v>
      </c>
      <c r="M29" s="1">
        <v>684.7446130376312</v>
      </c>
      <c r="N29" s="1">
        <v>601.1451422413699</v>
      </c>
      <c r="O29" s="1">
        <v>380.808044763595</v>
      </c>
      <c r="P29" s="1">
        <v>389.1709350518243</v>
      </c>
      <c r="Q29" s="1"/>
    </row>
    <row r="30" spans="2:17" ht="12.75">
      <c r="B30" t="s">
        <v>24</v>
      </c>
      <c r="C30" s="1">
        <v>40.0743</v>
      </c>
      <c r="D30" s="1">
        <v>49.997</v>
      </c>
      <c r="E30" s="1">
        <v>99.331</v>
      </c>
      <c r="F30" s="1">
        <v>39.90558</v>
      </c>
      <c r="G30" s="1">
        <v>0</v>
      </c>
      <c r="H30" s="1">
        <v>0</v>
      </c>
      <c r="I30" s="1">
        <v>48.54457</v>
      </c>
      <c r="J30" s="1">
        <v>40.35389</v>
      </c>
      <c r="M30" s="1"/>
      <c r="N30" s="1"/>
      <c r="O30" s="1"/>
      <c r="P30" s="1"/>
      <c r="Q30" s="1"/>
    </row>
    <row r="31" spans="2:17" ht="12.75">
      <c r="B31" t="s">
        <v>82</v>
      </c>
      <c r="C31" s="1"/>
      <c r="D31" s="1"/>
      <c r="E31" s="1"/>
      <c r="F31" s="1"/>
      <c r="G31" s="1">
        <v>33.01575</v>
      </c>
      <c r="H31" s="1">
        <v>39.111</v>
      </c>
      <c r="I31" s="1">
        <v>38.7096</v>
      </c>
      <c r="J31" s="1">
        <v>38.3514</v>
      </c>
      <c r="M31" s="1"/>
      <c r="N31" s="1"/>
      <c r="O31" s="1"/>
      <c r="P31" s="1"/>
      <c r="Q31" s="1"/>
    </row>
    <row r="32" spans="2:17" ht="12.75">
      <c r="B32" t="s">
        <v>126</v>
      </c>
      <c r="C32" s="1"/>
      <c r="D32" s="1"/>
      <c r="E32" s="1"/>
      <c r="F32" s="1"/>
      <c r="G32" s="1"/>
      <c r="H32" s="1"/>
      <c r="I32" s="1"/>
      <c r="J32" s="1">
        <v>82.99236</v>
      </c>
      <c r="M32" s="1"/>
      <c r="N32" s="1"/>
      <c r="O32" s="1"/>
      <c r="P32" s="1"/>
      <c r="Q32" s="1"/>
    </row>
    <row r="33" spans="2:17" ht="12.75">
      <c r="B33" t="s">
        <v>127</v>
      </c>
      <c r="K33" s="1">
        <v>486.9957304171212</v>
      </c>
      <c r="L33" s="1">
        <v>694.2889653404386</v>
      </c>
      <c r="M33" s="1">
        <v>650.9020724048933</v>
      </c>
      <c r="N33" s="1">
        <v>648.4481929398216</v>
      </c>
      <c r="O33" s="1">
        <v>756.5517738079488</v>
      </c>
      <c r="P33" s="1">
        <v>852.4969541036808</v>
      </c>
      <c r="Q33" s="1"/>
    </row>
    <row r="34" spans="2:17" ht="12.75">
      <c r="B34" t="s">
        <v>128</v>
      </c>
      <c r="K34" s="1">
        <v>210.48553278749452</v>
      </c>
      <c r="L34" s="1">
        <v>337.867978564578</v>
      </c>
      <c r="M34" s="1">
        <v>299.20545098536104</v>
      </c>
      <c r="N34" s="1">
        <v>218.96055054116448</v>
      </c>
      <c r="O34" s="1">
        <v>230.4402038365839</v>
      </c>
      <c r="P34" s="1">
        <v>175.31094561654544</v>
      </c>
      <c r="Q34" s="1"/>
    </row>
    <row r="35" spans="2:17" ht="12.75">
      <c r="B35" t="s">
        <v>53</v>
      </c>
      <c r="K35" s="1"/>
      <c r="M35" s="1"/>
      <c r="N35" s="1"/>
      <c r="O35" s="1">
        <v>0</v>
      </c>
      <c r="P35" s="1"/>
      <c r="Q35" s="1"/>
    </row>
    <row r="36" spans="2:17" ht="12.75">
      <c r="B36" t="s">
        <v>54</v>
      </c>
      <c r="K36" s="1"/>
      <c r="M36" s="1"/>
      <c r="N36" s="1"/>
      <c r="O36" s="1"/>
      <c r="P36" s="1"/>
      <c r="Q36" s="1"/>
    </row>
    <row r="37" spans="2:17" ht="12.75">
      <c r="B37" t="s">
        <v>55</v>
      </c>
      <c r="K37" s="1"/>
      <c r="M37" s="1"/>
      <c r="N37" s="1"/>
      <c r="O37" s="1"/>
      <c r="P37" s="1"/>
      <c r="Q37" s="1"/>
    </row>
    <row r="38" spans="13:17" ht="12.75">
      <c r="M38" s="1"/>
      <c r="N38" s="1"/>
      <c r="O38" s="1"/>
      <c r="P38" s="1"/>
      <c r="Q38" s="1"/>
    </row>
    <row r="39" spans="1:17" ht="12.75">
      <c r="A39" s="7"/>
      <c r="B39" s="7" t="s">
        <v>111</v>
      </c>
      <c r="C39" s="8">
        <f aca="true" t="shared" si="6" ref="C39:P39">C9+C23+C28</f>
        <v>5038.409696642379</v>
      </c>
      <c r="D39" s="8">
        <f t="shared" si="6"/>
        <v>5404.692784423378</v>
      </c>
      <c r="E39" s="8">
        <f t="shared" si="6"/>
        <v>5832.6147934708</v>
      </c>
      <c r="F39" s="8">
        <f t="shared" si="6"/>
        <v>6445.615556004893</v>
      </c>
      <c r="G39" s="8">
        <f t="shared" si="6"/>
        <v>7252.56444741266</v>
      </c>
      <c r="H39" s="8">
        <f t="shared" si="6"/>
        <v>7661.122073429951</v>
      </c>
      <c r="I39" s="8">
        <f t="shared" si="6"/>
        <v>6824.6680785746785</v>
      </c>
      <c r="J39" s="8">
        <f t="shared" si="6"/>
        <v>5593.066662079398</v>
      </c>
      <c r="K39" s="8">
        <f t="shared" si="6"/>
        <v>5997.620093505517</v>
      </c>
      <c r="L39" s="8">
        <f t="shared" si="6"/>
        <v>7032.419707372796</v>
      </c>
      <c r="M39" s="8">
        <f t="shared" si="6"/>
        <v>6631.54006229386</v>
      </c>
      <c r="N39" s="8">
        <f t="shared" si="6"/>
        <v>6248.9102488524095</v>
      </c>
      <c r="O39" s="8">
        <f t="shared" si="6"/>
        <v>6168.395425209896</v>
      </c>
      <c r="P39" s="8">
        <f t="shared" si="6"/>
        <v>6331.6357553644275</v>
      </c>
      <c r="Q39" s="1"/>
    </row>
    <row r="40" spans="13:17" ht="12.75">
      <c r="M40" s="1"/>
      <c r="N40" s="1"/>
      <c r="O40" s="1"/>
      <c r="P40" s="1"/>
      <c r="Q40" s="1"/>
    </row>
    <row r="41" spans="2:17" ht="12.75">
      <c r="B41" t="s">
        <v>99</v>
      </c>
      <c r="C41" s="1">
        <v>159.2949920805829</v>
      </c>
      <c r="D41" s="1">
        <v>297.07928327313465</v>
      </c>
      <c r="E41" s="1">
        <v>283.8317714433288</v>
      </c>
      <c r="F41" s="1">
        <v>315.14093755852144</v>
      </c>
      <c r="G41" s="1">
        <v>440.06007903903304</v>
      </c>
      <c r="H41" s="1">
        <v>359.4869935278381</v>
      </c>
      <c r="I41" s="1">
        <v>-440.5390062581689</v>
      </c>
      <c r="J41" s="1">
        <v>-1541.794045085263</v>
      </c>
      <c r="K41" s="1">
        <v>-1436.946724052311</v>
      </c>
      <c r="L41" s="1">
        <v>316.90364991903533</v>
      </c>
      <c r="M41" s="1">
        <v>260.49850958211357</v>
      </c>
      <c r="N41" s="1">
        <v>162.92629744574134</v>
      </c>
      <c r="O41" s="1">
        <v>28.408623292617616</v>
      </c>
      <c r="P41" s="1">
        <v>362.80485380165464</v>
      </c>
      <c r="Q41" s="1"/>
    </row>
    <row r="42" spans="2:17" ht="12.75">
      <c r="B42" t="s">
        <v>100</v>
      </c>
      <c r="C42" s="1">
        <v>65.43915</v>
      </c>
      <c r="D42" s="1">
        <v>54.6604</v>
      </c>
      <c r="E42" s="1">
        <v>159.2949920805829</v>
      </c>
      <c r="F42" s="1">
        <v>297.07928327313465</v>
      </c>
      <c r="G42" s="1">
        <v>283.8317714433288</v>
      </c>
      <c r="H42" s="1">
        <v>315.14093755852144</v>
      </c>
      <c r="I42" s="1">
        <v>440.06007903903304</v>
      </c>
      <c r="J42" s="1">
        <v>359.4869935278381</v>
      </c>
      <c r="K42" s="1">
        <v>359.72086482106647</v>
      </c>
      <c r="L42" s="1">
        <v>0</v>
      </c>
      <c r="M42" s="1">
        <v>-88.5836537329349</v>
      </c>
      <c r="N42" s="1">
        <v>137.86282524406604</v>
      </c>
      <c r="O42" s="1">
        <v>81.4521331649894</v>
      </c>
      <c r="P42" s="1">
        <v>-16.04901230846241</v>
      </c>
      <c r="Q42" s="1"/>
    </row>
    <row r="43" spans="2:17" ht="12.75">
      <c r="B43" s="3" t="s">
        <v>16</v>
      </c>
      <c r="C43" s="4">
        <f>C39-C41+C42</f>
        <v>4944.553854561796</v>
      </c>
      <c r="D43" s="4">
        <f>D39-D41+D42</f>
        <v>5162.273901150243</v>
      </c>
      <c r="E43" s="4">
        <f>E39-E41+E42</f>
        <v>5708.078014108054</v>
      </c>
      <c r="F43" s="4">
        <f aca="true" t="shared" si="7" ref="F43:K43">F39-F41+F42</f>
        <v>6427.553901719506</v>
      </c>
      <c r="G43" s="4">
        <f t="shared" si="7"/>
        <v>7096.336139816956</v>
      </c>
      <c r="H43" s="4">
        <f t="shared" si="7"/>
        <v>7616.776017460635</v>
      </c>
      <c r="I43" s="4">
        <f t="shared" si="7"/>
        <v>7705.26716387188</v>
      </c>
      <c r="J43" s="4">
        <f t="shared" si="7"/>
        <v>7494.3477006924995</v>
      </c>
      <c r="K43" s="4">
        <f t="shared" si="7"/>
        <v>7794.287682378894</v>
      </c>
      <c r="L43" s="4">
        <f>L39-L41+L42</f>
        <v>6715.516057453761</v>
      </c>
      <c r="M43" s="4">
        <f>M39-M41+M42</f>
        <v>6282.457898978811</v>
      </c>
      <c r="N43" s="4">
        <f>N39-N41+N42</f>
        <v>6223.846776650734</v>
      </c>
      <c r="O43" s="4">
        <f>O39-O41+O42</f>
        <v>6221.438935082268</v>
      </c>
      <c r="P43" s="4">
        <f>P39-P41+P42</f>
        <v>5952.78188925431</v>
      </c>
      <c r="Q43" s="1"/>
    </row>
    <row r="44" spans="13:17" ht="12.75">
      <c r="M44" s="1"/>
      <c r="N44" s="1"/>
      <c r="O44" s="1"/>
      <c r="P44" s="1"/>
      <c r="Q44" s="1"/>
    </row>
    <row r="45" spans="1:17" ht="12.75">
      <c r="A45" s="3"/>
      <c r="B45" s="3" t="s">
        <v>120</v>
      </c>
      <c r="C45" s="4">
        <f>C46+C47+C48</f>
        <v>8.209359066999559</v>
      </c>
      <c r="D45" s="4">
        <f aca="true" t="shared" si="8" ref="D45:K45">D46+D47+D48</f>
        <v>29.78421977300013</v>
      </c>
      <c r="E45" s="4">
        <f t="shared" si="8"/>
        <v>33.96881897500036</v>
      </c>
      <c r="F45" s="4">
        <f t="shared" si="8"/>
        <v>38.414723458000026</v>
      </c>
      <c r="G45" s="4">
        <f t="shared" si="8"/>
        <v>43.23763100499991</v>
      </c>
      <c r="H45" s="4">
        <f t="shared" si="8"/>
        <v>47.49889860100029</v>
      </c>
      <c r="I45" s="4">
        <f t="shared" si="8"/>
        <v>39.36346345599941</v>
      </c>
      <c r="J45" s="4">
        <f t="shared" si="8"/>
        <v>27.881537333119923</v>
      </c>
      <c r="K45" s="4">
        <f t="shared" si="8"/>
        <v>7.841199999999958</v>
      </c>
      <c r="L45" s="18">
        <f>L46+L47+L48</f>
        <v>12.502981419999903</v>
      </c>
      <c r="M45" s="18">
        <f>M46+M47+M48</f>
        <v>13.363450069999999</v>
      </c>
      <c r="N45" s="18">
        <f>N46+N47+N48</f>
        <v>13.207061201652</v>
      </c>
      <c r="O45" s="18">
        <f>O46+O47+O48</f>
        <v>14.99694278406</v>
      </c>
      <c r="P45" s="18">
        <f>P46+P47+P48</f>
        <v>16.186002956556</v>
      </c>
      <c r="Q45" s="1"/>
    </row>
    <row r="46" spans="2:17" ht="12.75">
      <c r="B46" t="s">
        <v>44</v>
      </c>
      <c r="C46" s="1">
        <v>0.00020906699955958175</v>
      </c>
      <c r="D46" s="1">
        <v>29.78421977300013</v>
      </c>
      <c r="E46" s="1">
        <v>30.64436897500036</v>
      </c>
      <c r="F46" s="1">
        <v>38.414723458000026</v>
      </c>
      <c r="G46" s="1">
        <v>43.23763100499991</v>
      </c>
      <c r="H46" s="1">
        <v>47.49889860100029</v>
      </c>
      <c r="I46" s="1">
        <v>39.36346345599941</v>
      </c>
      <c r="J46" s="1">
        <v>27.881537333119923</v>
      </c>
      <c r="K46" s="1">
        <v>7.841199999999958</v>
      </c>
      <c r="L46" s="1">
        <v>12.448569999999904</v>
      </c>
      <c r="M46" s="1">
        <v>11.71031818</v>
      </c>
      <c r="N46" s="1">
        <v>13.207061201652</v>
      </c>
      <c r="O46" s="1">
        <v>14.99694278406</v>
      </c>
      <c r="P46" s="1">
        <v>16.186002956556</v>
      </c>
      <c r="Q46" s="1"/>
    </row>
    <row r="47" spans="2:17" ht="12.75">
      <c r="B47" t="s">
        <v>58</v>
      </c>
      <c r="K47" s="1"/>
      <c r="M47" s="1"/>
      <c r="N47" s="1"/>
      <c r="O47" s="1"/>
      <c r="P47" s="1"/>
      <c r="Q47" s="1"/>
    </row>
    <row r="48" spans="2:17" ht="12.75">
      <c r="B48" t="s">
        <v>122</v>
      </c>
      <c r="C48" s="11">
        <v>8.20915</v>
      </c>
      <c r="D48" s="11"/>
      <c r="E48" s="11">
        <v>3.32445</v>
      </c>
      <c r="F48" s="1"/>
      <c r="G48" s="1"/>
      <c r="H48" s="1"/>
      <c r="I48" s="1"/>
      <c r="J48" s="1"/>
      <c r="L48" s="17">
        <v>0.05441142</v>
      </c>
      <c r="M48" s="23">
        <v>1.65313189</v>
      </c>
      <c r="N48" s="1">
        <v>0</v>
      </c>
      <c r="O48" s="1"/>
      <c r="P48" s="1"/>
      <c r="Q48" s="1"/>
    </row>
    <row r="49" spans="2:17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</row>
    <row r="50" spans="13:17" ht="12.75">
      <c r="M50" s="1"/>
      <c r="N50" s="1"/>
      <c r="O50" s="1"/>
      <c r="P50" s="1"/>
      <c r="Q50" s="1"/>
    </row>
    <row r="51" spans="2:17" ht="12.75">
      <c r="B51" s="3" t="s">
        <v>49</v>
      </c>
      <c r="M51" s="1"/>
      <c r="N51" s="1"/>
      <c r="O51" s="1"/>
      <c r="P51" s="1"/>
      <c r="Q51" s="1"/>
    </row>
    <row r="52" spans="2:17" ht="12.75">
      <c r="B52" t="s">
        <v>50</v>
      </c>
      <c r="C52" s="1">
        <v>750.252</v>
      </c>
      <c r="D52" s="1">
        <v>788.505</v>
      </c>
      <c r="E52" s="1">
        <v>858.73606</v>
      </c>
      <c r="F52" s="1">
        <v>966.43248</v>
      </c>
      <c r="G52" s="1">
        <v>1140.83865</v>
      </c>
      <c r="H52" s="1">
        <v>1231.37816</v>
      </c>
      <c r="I52" s="1">
        <v>1326.27363</v>
      </c>
      <c r="J52" s="1">
        <v>1314.63616</v>
      </c>
      <c r="K52" s="1">
        <v>1896.90816</v>
      </c>
      <c r="L52" s="1">
        <v>1851.03377</v>
      </c>
      <c r="M52" s="1">
        <v>1857.6937707499999</v>
      </c>
      <c r="N52" s="1">
        <v>1749.39881801</v>
      </c>
      <c r="O52" s="28">
        <v>1775.57286</v>
      </c>
      <c r="P52" s="1">
        <v>1774.8672447299998</v>
      </c>
      <c r="Q52" s="1"/>
    </row>
    <row r="53" spans="2:17" ht="12.75">
      <c r="B53" t="s">
        <v>51</v>
      </c>
      <c r="C53" s="1">
        <v>101.293</v>
      </c>
      <c r="D53" s="1">
        <v>107.113</v>
      </c>
      <c r="E53" s="1">
        <v>154.629</v>
      </c>
      <c r="F53" s="1">
        <v>184.417</v>
      </c>
      <c r="G53" s="1">
        <v>184.936</v>
      </c>
      <c r="H53" s="1">
        <v>161.864</v>
      </c>
      <c r="I53" s="1">
        <v>124.202</v>
      </c>
      <c r="J53" s="1">
        <v>126.185</v>
      </c>
      <c r="K53" s="1">
        <v>126.185</v>
      </c>
      <c r="L53" s="1">
        <v>114.154</v>
      </c>
      <c r="M53" s="1">
        <v>118.409</v>
      </c>
      <c r="N53" s="1">
        <v>138.525</v>
      </c>
      <c r="O53" s="1">
        <v>133.982</v>
      </c>
      <c r="P53" s="1">
        <v>165.638</v>
      </c>
      <c r="Q53" s="1"/>
    </row>
    <row r="54" spans="2:17" ht="12.75">
      <c r="B54" t="s">
        <v>52</v>
      </c>
      <c r="C54" s="1">
        <v>307.823</v>
      </c>
      <c r="D54" s="1">
        <v>346.67</v>
      </c>
      <c r="E54" s="1">
        <v>484.416</v>
      </c>
      <c r="F54" s="1">
        <v>587.124</v>
      </c>
      <c r="G54" s="1">
        <v>682.97</v>
      </c>
      <c r="H54" s="1">
        <v>677.318</v>
      </c>
      <c r="I54" s="1">
        <v>431.055</v>
      </c>
      <c r="J54" s="1">
        <v>337.288</v>
      </c>
      <c r="K54" s="1">
        <v>337.288</v>
      </c>
      <c r="L54" s="1">
        <v>334.885</v>
      </c>
      <c r="M54" s="1">
        <v>258.531</v>
      </c>
      <c r="N54" s="1">
        <v>217.047</v>
      </c>
      <c r="O54" s="1">
        <v>214.271</v>
      </c>
      <c r="P54" s="1">
        <v>217.854</v>
      </c>
      <c r="Q54" s="1"/>
    </row>
    <row r="55" spans="2:17" ht="12.75">
      <c r="B55" t="s">
        <v>62</v>
      </c>
      <c r="C55" s="1">
        <v>67.40098125</v>
      </c>
      <c r="D55" s="1">
        <v>70.14</v>
      </c>
      <c r="E55" s="1">
        <v>76.84859</v>
      </c>
      <c r="F55" s="1">
        <v>77.98644</v>
      </c>
      <c r="G55" s="1">
        <v>82.28649</v>
      </c>
      <c r="H55" s="1">
        <v>88.0096</v>
      </c>
      <c r="I55" s="1">
        <v>84.69907</v>
      </c>
      <c r="J55" s="1">
        <v>79.53</v>
      </c>
      <c r="K55" s="1">
        <v>79.53</v>
      </c>
      <c r="L55" s="1">
        <v>78.5264</v>
      </c>
      <c r="M55" s="1">
        <v>75.65304797</v>
      </c>
      <c r="N55" s="1">
        <v>122.56101105</v>
      </c>
      <c r="O55" s="1">
        <v>38.34885044</v>
      </c>
      <c r="P55" s="1"/>
      <c r="Q55" s="1"/>
    </row>
    <row r="56" spans="2:17" ht="12.75">
      <c r="B56" t="s">
        <v>46</v>
      </c>
      <c r="C56" s="1">
        <v>112.717</v>
      </c>
      <c r="D56" s="1">
        <v>100.108</v>
      </c>
      <c r="E56" s="1">
        <v>103.875</v>
      </c>
      <c r="F56" s="1">
        <v>98.569</v>
      </c>
      <c r="G56" s="1">
        <v>97.772</v>
      </c>
      <c r="H56" s="1">
        <v>95.716</v>
      </c>
      <c r="I56" s="1">
        <v>99.404</v>
      </c>
      <c r="J56" s="1">
        <v>93.937</v>
      </c>
      <c r="K56" s="1">
        <v>93.937</v>
      </c>
      <c r="L56" s="1">
        <v>86.886</v>
      </c>
      <c r="M56" s="1">
        <v>64.172</v>
      </c>
      <c r="N56" s="1">
        <v>76.024</v>
      </c>
      <c r="O56" s="1">
        <v>65.991</v>
      </c>
      <c r="P56" s="1">
        <v>61.707</v>
      </c>
      <c r="Q56" s="1"/>
    </row>
    <row r="57" spans="2:17" ht="12.75">
      <c r="B57" s="16" t="s">
        <v>64</v>
      </c>
      <c r="C57" s="1">
        <f aca="true" t="shared" si="9" ref="C57:K57">C19</f>
        <v>53.18405549</v>
      </c>
      <c r="D57" s="1">
        <f t="shared" si="9"/>
        <v>56.217</v>
      </c>
      <c r="E57" s="1">
        <f t="shared" si="9"/>
        <v>61.932</v>
      </c>
      <c r="F57" s="1">
        <f t="shared" si="9"/>
        <v>68.46910000000001</v>
      </c>
      <c r="G57" s="1">
        <f t="shared" si="9"/>
        <v>75.49426</v>
      </c>
      <c r="H57" s="1">
        <f t="shared" si="9"/>
        <v>80.05697</v>
      </c>
      <c r="I57" s="1">
        <f t="shared" si="9"/>
        <v>49.4606</v>
      </c>
      <c r="J57" s="1">
        <f t="shared" si="9"/>
        <v>36.36367</v>
      </c>
      <c r="K57" s="1">
        <f t="shared" si="9"/>
        <v>36.36367</v>
      </c>
      <c r="L57" s="1">
        <v>31.75916</v>
      </c>
      <c r="M57" s="1">
        <v>20.36804552</v>
      </c>
      <c r="N57" s="1">
        <v>14.07680718</v>
      </c>
      <c r="O57" s="1">
        <v>10.5039163</v>
      </c>
      <c r="P57" s="1">
        <v>10.223751009999999</v>
      </c>
      <c r="Q57" s="1"/>
    </row>
    <row r="58" spans="2:17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77.96997995000001</v>
      </c>
      <c r="P58" s="1">
        <v>87.96461000000001</v>
      </c>
      <c r="Q58" s="1"/>
    </row>
    <row r="59" spans="2:17" ht="12.75">
      <c r="B59" t="s">
        <v>143</v>
      </c>
      <c r="C59" s="1">
        <v>85.92411</v>
      </c>
      <c r="D59" s="1">
        <v>113.64501</v>
      </c>
      <c r="E59" s="1">
        <v>110.70874999999998</v>
      </c>
      <c r="F59" s="1">
        <v>106.5842</v>
      </c>
      <c r="G59" s="1">
        <v>124.48281000000001</v>
      </c>
      <c r="H59" s="1">
        <v>125.87034000000001</v>
      </c>
      <c r="I59" s="1">
        <v>127.38596000000001</v>
      </c>
      <c r="J59" s="1">
        <v>127.39146000000001</v>
      </c>
      <c r="K59" s="1">
        <v>127.39146000000001</v>
      </c>
      <c r="L59" s="1">
        <v>152.0499</v>
      </c>
      <c r="M59" s="1">
        <v>145.59168</v>
      </c>
      <c r="N59" s="1">
        <v>143.27322</v>
      </c>
      <c r="O59" s="1">
        <v>188.32004</v>
      </c>
      <c r="P59" s="1">
        <v>209.92677</v>
      </c>
      <c r="Q59" s="1"/>
    </row>
    <row r="60" spans="2:17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6"/>
      <c r="M62" s="1"/>
      <c r="N62" s="1"/>
      <c r="O62" s="1"/>
      <c r="P62" s="1"/>
      <c r="Q62" s="1"/>
    </row>
    <row r="63" spans="2:17" ht="12.75">
      <c r="B63" s="3" t="s">
        <v>0</v>
      </c>
      <c r="C63" s="4">
        <v>457.26</v>
      </c>
      <c r="D63" s="4">
        <v>488.249</v>
      </c>
      <c r="E63" s="4">
        <v>502.34833</v>
      </c>
      <c r="F63" s="4">
        <v>567.22949</v>
      </c>
      <c r="G63" s="4">
        <v>638.4442</v>
      </c>
      <c r="H63" s="4">
        <v>685.64421</v>
      </c>
      <c r="I63" s="4">
        <v>568.20968</v>
      </c>
      <c r="J63" s="4">
        <v>402.02946</v>
      </c>
      <c r="K63" s="4">
        <v>555.04997</v>
      </c>
      <c r="L63" s="4">
        <v>749.19768</v>
      </c>
      <c r="M63" s="4">
        <v>723.0139352272824</v>
      </c>
      <c r="N63" s="4">
        <v>694.0006094735322</v>
      </c>
      <c r="O63" s="4">
        <v>748.6782248433063</v>
      </c>
      <c r="P63" s="4">
        <v>790.4381304609998</v>
      </c>
      <c r="Q63" s="4"/>
    </row>
    <row r="64" spans="13:17" ht="12.75">
      <c r="M64" s="1"/>
      <c r="N64" s="1"/>
      <c r="O64" s="1"/>
      <c r="P64" s="1"/>
      <c r="Q64" s="1"/>
    </row>
    <row r="65" spans="2:17" ht="12.75">
      <c r="B65" s="7" t="s">
        <v>1</v>
      </c>
      <c r="M65" s="1"/>
      <c r="N65" s="1"/>
      <c r="O65" s="1"/>
      <c r="P65" s="1"/>
      <c r="Q65" s="1"/>
    </row>
    <row r="66" spans="2:17" ht="12.75">
      <c r="B66" t="s">
        <v>119</v>
      </c>
      <c r="C66" s="1">
        <v>40385.217</v>
      </c>
      <c r="D66" s="1">
        <v>42969.761</v>
      </c>
      <c r="E66" s="1">
        <v>45712.531</v>
      </c>
      <c r="F66" s="1">
        <v>48866.64</v>
      </c>
      <c r="G66" s="1">
        <v>52148.058</v>
      </c>
      <c r="H66" s="1">
        <v>55831.514</v>
      </c>
      <c r="I66" s="1">
        <v>57092.217</v>
      </c>
      <c r="J66" s="1">
        <v>55457.671</v>
      </c>
      <c r="K66" s="1">
        <v>55457.671</v>
      </c>
      <c r="L66" s="1">
        <v>55558.135</v>
      </c>
      <c r="M66" s="1">
        <v>55076.407</v>
      </c>
      <c r="N66" s="1">
        <v>53481.517</v>
      </c>
      <c r="O66" s="1">
        <v>52109.288</v>
      </c>
      <c r="P66" s="1">
        <v>52347.567</v>
      </c>
      <c r="Q66" s="1"/>
    </row>
    <row r="67" spans="2:17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  <c r="Q67" s="1"/>
    </row>
    <row r="68" spans="2:17" ht="12.75">
      <c r="B68" t="s">
        <v>136</v>
      </c>
      <c r="C68" s="1">
        <f>C66/C67</f>
        <v>50051.85526753334</v>
      </c>
      <c r="D68" s="1">
        <f aca="true" t="shared" si="10" ref="D68:P68">D66/D67</f>
        <v>51246.71935867318</v>
      </c>
      <c r="E68" s="1">
        <f t="shared" si="10"/>
        <v>52460.6865813731</v>
      </c>
      <c r="F68" s="1">
        <f t="shared" si="10"/>
        <v>53846.09119967197</v>
      </c>
      <c r="G68" s="1">
        <f t="shared" si="10"/>
        <v>55263.39496934369</v>
      </c>
      <c r="H68" s="1">
        <f t="shared" si="10"/>
        <v>57259.48197670901</v>
      </c>
      <c r="I68" s="1">
        <f t="shared" si="10"/>
        <v>57328.14450118201</v>
      </c>
      <c r="J68" s="1">
        <f t="shared" si="10"/>
        <v>55546.57322587827</v>
      </c>
      <c r="K68" s="1">
        <f t="shared" si="10"/>
        <v>55546.57322587827</v>
      </c>
      <c r="L68" s="1">
        <f t="shared" si="10"/>
        <v>55558.135</v>
      </c>
      <c r="M68" s="1">
        <f t="shared" si="10"/>
        <v>55060.468150630586</v>
      </c>
      <c r="N68" s="1">
        <f t="shared" si="10"/>
        <v>53440.04679026175</v>
      </c>
      <c r="O68" s="1">
        <f t="shared" si="10"/>
        <v>51774.17193767639</v>
      </c>
      <c r="P68" s="1">
        <f t="shared" si="10"/>
        <v>52217.98112216101</v>
      </c>
      <c r="Q68" s="1"/>
    </row>
    <row r="69" spans="2:17" ht="12.75">
      <c r="B69" t="s">
        <v>109</v>
      </c>
      <c r="C69" s="1">
        <v>2480369</v>
      </c>
      <c r="D69" s="1">
        <v>2487646</v>
      </c>
      <c r="E69" s="1">
        <v>2493918</v>
      </c>
      <c r="F69" s="1">
        <v>2510849</v>
      </c>
      <c r="G69" s="1">
        <v>2523020</v>
      </c>
      <c r="H69" s="1">
        <v>2528417</v>
      </c>
      <c r="I69" s="1">
        <v>2557330</v>
      </c>
      <c r="J69" s="1">
        <v>2563521</v>
      </c>
      <c r="K69" s="1">
        <v>2563521</v>
      </c>
      <c r="L69" s="1">
        <v>2559515</v>
      </c>
      <c r="M69" s="1">
        <v>2558463</v>
      </c>
      <c r="N69" s="1">
        <v>2546078</v>
      </c>
      <c r="O69" s="1">
        <v>2519875</v>
      </c>
      <c r="P69" s="1">
        <v>2494790</v>
      </c>
      <c r="Q69" s="1"/>
    </row>
    <row r="70" spans="2:17" ht="12.75">
      <c r="B70" t="s">
        <v>59</v>
      </c>
      <c r="C70" s="1">
        <v>2682105.60731378</v>
      </c>
      <c r="D70" s="1">
        <v>2696064.3823447307</v>
      </c>
      <c r="E70" s="1">
        <v>2705961.5485899993</v>
      </c>
      <c r="F70" s="1">
        <v>2729985.160157382</v>
      </c>
      <c r="G70" s="1">
        <v>2743819.640100094</v>
      </c>
      <c r="H70" s="1">
        <v>2752397.479432593</v>
      </c>
      <c r="I70" s="1">
        <v>2785740.3900273717</v>
      </c>
      <c r="J70" s="1">
        <v>2794116.1513691894</v>
      </c>
      <c r="K70" s="1">
        <v>2794116.1513691894</v>
      </c>
      <c r="L70" s="1"/>
      <c r="M70" s="1"/>
      <c r="N70" s="1"/>
      <c r="O70" s="1"/>
      <c r="P70" s="1"/>
      <c r="Q70" s="1"/>
    </row>
    <row r="71" spans="2:17" ht="12.75">
      <c r="B71" t="s">
        <v>60</v>
      </c>
      <c r="C71" s="1">
        <v>2644474.4803987453</v>
      </c>
      <c r="D71" s="1">
        <v>2658517.6566053173</v>
      </c>
      <c r="E71" s="1">
        <v>2667663.3925642087</v>
      </c>
      <c r="F71" s="1">
        <v>2689836.0270951367</v>
      </c>
      <c r="G71" s="1">
        <v>2702599.919259825</v>
      </c>
      <c r="H71" s="1">
        <v>2709322.3161112345</v>
      </c>
      <c r="I71" s="1">
        <v>2741934.895830013</v>
      </c>
      <c r="J71" s="1">
        <v>2749328.654306261</v>
      </c>
      <c r="K71" s="1">
        <v>2749328.654306261</v>
      </c>
      <c r="L71" s="1">
        <v>2744412.1500128047</v>
      </c>
      <c r="M71" s="1">
        <v>2741495.5100473952</v>
      </c>
      <c r="N71" s="1">
        <v>2727855.709692141</v>
      </c>
      <c r="O71" s="1">
        <v>2743354.507916707</v>
      </c>
      <c r="P71" s="1">
        <v>2703497.4781940887</v>
      </c>
      <c r="Q71" s="1"/>
    </row>
    <row r="72" spans="13:17" ht="12.75">
      <c r="M72" s="1"/>
      <c r="N72" s="1"/>
      <c r="O72" s="1"/>
      <c r="P72" s="1"/>
      <c r="Q72" s="1"/>
    </row>
    <row r="73" spans="2:17" ht="12.75">
      <c r="B73" s="7" t="s">
        <v>61</v>
      </c>
      <c r="M73" s="1"/>
      <c r="N73" s="1"/>
      <c r="O73" s="1"/>
      <c r="P73" s="1"/>
      <c r="Q73" s="1"/>
    </row>
    <row r="74" spans="2:17" ht="12.75">
      <c r="B74" t="s">
        <v>67</v>
      </c>
      <c r="C74" s="9">
        <f aca="true" t="shared" si="11" ref="C74:L74">C39/C66</f>
        <v>0.12475876251060825</v>
      </c>
      <c r="D74" s="9">
        <f t="shared" si="11"/>
        <v>0.1257789817454041</v>
      </c>
      <c r="E74" s="9">
        <f t="shared" si="11"/>
        <v>0.1275933461980217</v>
      </c>
      <c r="F74" s="9">
        <f t="shared" si="11"/>
        <v>0.13190216384848422</v>
      </c>
      <c r="G74" s="9">
        <f t="shared" si="11"/>
        <v>0.1390764052500797</v>
      </c>
      <c r="H74" s="9">
        <f t="shared" si="11"/>
        <v>0.13721859796655256</v>
      </c>
      <c r="I74" s="9">
        <f t="shared" si="11"/>
        <v>0.11953762591798947</v>
      </c>
      <c r="J74" s="9">
        <f t="shared" si="11"/>
        <v>0.10085289485163194</v>
      </c>
      <c r="K74" s="9">
        <f t="shared" si="11"/>
        <v>0.10814770951173763</v>
      </c>
      <c r="L74" s="14">
        <f t="shared" si="11"/>
        <v>0.12657767773113326</v>
      </c>
      <c r="M74" s="14">
        <f>M39/M66</f>
        <v>0.12040618521636423</v>
      </c>
      <c r="N74" s="14">
        <f>N39/N66</f>
        <v>0.11684242705479744</v>
      </c>
      <c r="O74" s="14">
        <f>O39/O66</f>
        <v>0.11837420279490089</v>
      </c>
      <c r="P74" s="14">
        <f>P39/P66</f>
        <v>0.12095377336953267</v>
      </c>
      <c r="Q74" s="1"/>
    </row>
    <row r="75" spans="2:17" ht="12.75">
      <c r="B75" t="s">
        <v>112</v>
      </c>
      <c r="C75" s="9">
        <f aca="true" t="shared" si="12" ref="C75:L75">C43/C66</f>
        <v>0.12243474770884098</v>
      </c>
      <c r="D75" s="9">
        <f t="shared" si="12"/>
        <v>0.12013736592926925</v>
      </c>
      <c r="E75" s="9">
        <f t="shared" si="12"/>
        <v>0.12486899957711932</v>
      </c>
      <c r="F75" s="9">
        <f t="shared" si="12"/>
        <v>0.13153255271325195</v>
      </c>
      <c r="G75" s="9">
        <f t="shared" si="12"/>
        <v>0.13608054474084072</v>
      </c>
      <c r="H75" s="9">
        <f t="shared" si="12"/>
        <v>0.13642431436590874</v>
      </c>
      <c r="I75" s="9">
        <f t="shared" si="12"/>
        <v>0.13496177883356467</v>
      </c>
      <c r="J75" s="9">
        <f t="shared" si="12"/>
        <v>0.13513635833521567</v>
      </c>
      <c r="K75" s="9">
        <f t="shared" si="12"/>
        <v>0.14054480727073615</v>
      </c>
      <c r="L75" s="14">
        <f t="shared" si="12"/>
        <v>0.12087367686935066</v>
      </c>
      <c r="M75" s="14">
        <f>M43/M66</f>
        <v>0.11406804185644882</v>
      </c>
      <c r="N75" s="14">
        <f>N43/N66</f>
        <v>0.11637378903539206</v>
      </c>
      <c r="O75" s="14">
        <f>O43/O66</f>
        <v>0.11939213092073465</v>
      </c>
      <c r="P75" s="14">
        <f>P43/P66</f>
        <v>0.11371649592146871</v>
      </c>
      <c r="Q75" s="1"/>
    </row>
    <row r="76" spans="2:17" ht="12.75">
      <c r="B76" t="s">
        <v>140</v>
      </c>
      <c r="C76" s="1">
        <f aca="true" t="shared" si="13" ref="C76:L76">C39/C67</f>
        <v>6244.407524537528</v>
      </c>
      <c r="D76" s="1">
        <f t="shared" si="13"/>
        <v>6445.760178726402</v>
      </c>
      <c r="E76" s="1">
        <f t="shared" si="13"/>
        <v>6693.634544763049</v>
      </c>
      <c r="F76" s="1">
        <f t="shared" si="13"/>
        <v>7102.415944019557</v>
      </c>
      <c r="G76" s="1">
        <f t="shared" si="13"/>
        <v>7685.834314251659</v>
      </c>
      <c r="H76" s="1">
        <f t="shared" si="13"/>
        <v>7857.0658371350955</v>
      </c>
      <c r="I76" s="1">
        <f t="shared" si="13"/>
        <v>6852.8702919547395</v>
      </c>
      <c r="J76" s="1">
        <f t="shared" si="13"/>
        <v>5602.0327089179755</v>
      </c>
      <c r="K76" s="1">
        <f t="shared" si="13"/>
        <v>6007.234665604747</v>
      </c>
      <c r="L76" s="10">
        <f t="shared" si="13"/>
        <v>7032.419707372796</v>
      </c>
      <c r="M76" s="10">
        <f>M39/M67</f>
        <v>6629.620926244551</v>
      </c>
      <c r="N76" s="10">
        <f>N39/N67</f>
        <v>6244.064768896122</v>
      </c>
      <c r="O76" s="10">
        <f>O39/O67</f>
        <v>6128.726328488571</v>
      </c>
      <c r="P76" s="10">
        <f>P39/P67</f>
        <v>6315.961854464397</v>
      </c>
      <c r="Q76" s="1"/>
    </row>
    <row r="77" spans="2:17" ht="12.75">
      <c r="B77" t="s">
        <v>70</v>
      </c>
      <c r="L77" s="15"/>
      <c r="M77" s="15"/>
      <c r="N77" s="15"/>
      <c r="O77" s="15"/>
      <c r="P77" s="15"/>
      <c r="Q77" s="1"/>
    </row>
    <row r="78" spans="2:17" ht="12.75">
      <c r="B78" t="s">
        <v>71</v>
      </c>
      <c r="C78" s="1">
        <f aca="true" t="shared" si="14" ref="C78:K78">C39*1000000/C70</f>
        <v>1878.5277070758289</v>
      </c>
      <c r="D78" s="1">
        <f t="shared" si="14"/>
        <v>2004.6601334212166</v>
      </c>
      <c r="E78" s="1">
        <f t="shared" si="14"/>
        <v>2155.4684679499646</v>
      </c>
      <c r="F78" s="1">
        <f t="shared" si="14"/>
        <v>2361.0441734537876</v>
      </c>
      <c r="G78" s="1">
        <f t="shared" si="14"/>
        <v>2643.2365821056987</v>
      </c>
      <c r="H78" s="1">
        <f t="shared" si="14"/>
        <v>2783.4359429108663</v>
      </c>
      <c r="I78" s="1">
        <f t="shared" si="14"/>
        <v>2449.857891642093</v>
      </c>
      <c r="J78" s="1">
        <f t="shared" si="14"/>
        <v>2001.7301926903256</v>
      </c>
      <c r="K78" s="1">
        <f t="shared" si="14"/>
        <v>2146.517814073881</v>
      </c>
      <c r="L78" s="10"/>
      <c r="M78" s="10"/>
      <c r="N78" s="10"/>
      <c r="O78" s="10"/>
      <c r="P78" s="10"/>
      <c r="Q78" s="1"/>
    </row>
    <row r="79" spans="2:17" ht="12.75">
      <c r="B79" t="s">
        <v>15</v>
      </c>
      <c r="C79" s="10">
        <f aca="true" t="shared" si="15" ref="C79:L79">C39*1000000/C71</f>
        <v>1905.2593375310869</v>
      </c>
      <c r="D79" s="10">
        <f t="shared" si="15"/>
        <v>2032.9723110903367</v>
      </c>
      <c r="E79" s="10">
        <f t="shared" si="15"/>
        <v>2186.41332700689</v>
      </c>
      <c r="F79" s="10">
        <f t="shared" si="15"/>
        <v>2396.2856810144576</v>
      </c>
      <c r="G79" s="10">
        <f t="shared" si="15"/>
        <v>2683.5509006449456</v>
      </c>
      <c r="H79" s="10">
        <f t="shared" si="15"/>
        <v>2827.689429150745</v>
      </c>
      <c r="I79" s="10">
        <f t="shared" si="15"/>
        <v>2488.99712715782</v>
      </c>
      <c r="J79" s="10">
        <f t="shared" si="15"/>
        <v>2034.339057034525</v>
      </c>
      <c r="K79" s="10">
        <f t="shared" si="15"/>
        <v>2181.4853179198753</v>
      </c>
      <c r="L79" s="10">
        <f t="shared" si="15"/>
        <v>2562.450289159369</v>
      </c>
      <c r="M79" s="10">
        <f>M39*1000000/M71</f>
        <v>2418.9498169848225</v>
      </c>
      <c r="N79" s="10">
        <f>N39*1000000/N71</f>
        <v>2290.7774141608265</v>
      </c>
      <c r="O79" s="10">
        <f>O39*1000000/O71</f>
        <v>2248.486445120121</v>
      </c>
      <c r="P79" s="10">
        <f>P39*1000000/P71</f>
        <v>2342.0165198725845</v>
      </c>
      <c r="Q79" s="1"/>
    </row>
    <row r="80" spans="2:17" ht="12.75">
      <c r="B80" t="s">
        <v>137</v>
      </c>
      <c r="L80" s="15"/>
      <c r="M80" s="15"/>
      <c r="N80" s="15"/>
      <c r="O80" s="15"/>
      <c r="P80" s="15"/>
      <c r="Q80" s="1"/>
    </row>
    <row r="81" spans="2:17" ht="12.75">
      <c r="B81" t="s">
        <v>71</v>
      </c>
      <c r="C81" s="1">
        <f>C76*1000000/C70</f>
        <v>2328.173621318183</v>
      </c>
      <c r="D81" s="1">
        <f aca="true" t="shared" si="16" ref="D81:K81">D76*1000000/D70</f>
        <v>2390.803506376436</v>
      </c>
      <c r="E81" s="1">
        <f t="shared" si="16"/>
        <v>2473.6621066367015</v>
      </c>
      <c r="F81" s="1">
        <f t="shared" si="16"/>
        <v>2601.6317039650526</v>
      </c>
      <c r="G81" s="1">
        <f t="shared" si="16"/>
        <v>2801.1441429770075</v>
      </c>
      <c r="H81" s="1">
        <f t="shared" si="16"/>
        <v>2854.626156231923</v>
      </c>
      <c r="I81" s="1">
        <f t="shared" si="16"/>
        <v>2459.9816682441847</v>
      </c>
      <c r="J81" s="1">
        <f t="shared" si="16"/>
        <v>2004.9390953818559</v>
      </c>
      <c r="K81" s="1">
        <f t="shared" si="16"/>
        <v>2149.958820667153</v>
      </c>
      <c r="L81" s="10"/>
      <c r="M81" s="10"/>
      <c r="N81" s="10"/>
      <c r="O81" s="10"/>
      <c r="P81" s="10"/>
      <c r="Q81" s="1"/>
    </row>
    <row r="82" spans="2:17" ht="12.75">
      <c r="B82" t="s">
        <v>15</v>
      </c>
      <c r="C82" s="1">
        <f>C76*1000000/C71</f>
        <v>2361.3037565013556</v>
      </c>
      <c r="D82" s="1">
        <f aca="true" t="shared" si="17" ref="D82:L82">D76*1000000/D71</f>
        <v>2424.5692567477795</v>
      </c>
      <c r="E82" s="1">
        <f t="shared" si="17"/>
        <v>2509.1750943618867</v>
      </c>
      <c r="F82" s="1">
        <f t="shared" si="17"/>
        <v>2640.4642782964524</v>
      </c>
      <c r="G82" s="1">
        <f t="shared" si="17"/>
        <v>2843.8668481706377</v>
      </c>
      <c r="H82" s="1">
        <f t="shared" si="17"/>
        <v>2900.011486419438</v>
      </c>
      <c r="I82" s="1">
        <f t="shared" si="17"/>
        <v>2499.282642478753</v>
      </c>
      <c r="J82" s="1">
        <f t="shared" si="17"/>
        <v>2037.6002338401913</v>
      </c>
      <c r="K82" s="1">
        <f t="shared" si="17"/>
        <v>2184.9823796786327</v>
      </c>
      <c r="L82" s="10">
        <f t="shared" si="17"/>
        <v>2562.450289159369</v>
      </c>
      <c r="M82" s="10">
        <f>M76*1000000/M71</f>
        <v>2418.2497844506547</v>
      </c>
      <c r="N82" s="10">
        <f>N76*1000000/N71</f>
        <v>2289.0011178783393</v>
      </c>
      <c r="O82" s="10">
        <f>O76*1000000/O71</f>
        <v>2234.0263756661557</v>
      </c>
      <c r="P82" s="10">
        <f>P76*1000000/P71</f>
        <v>2336.218881433321</v>
      </c>
      <c r="Q82" s="1"/>
    </row>
    <row r="83" spans="2:17" ht="12.75">
      <c r="B83" t="s">
        <v>138</v>
      </c>
      <c r="C83" s="1">
        <f aca="true" t="shared" si="18" ref="C83:L83">C43/C67</f>
        <v>6128.086272039868</v>
      </c>
      <c r="D83" s="1">
        <f t="shared" si="18"/>
        <v>6156.6458762674865</v>
      </c>
      <c r="E83" s="1">
        <f t="shared" si="18"/>
        <v>6550.713450544867</v>
      </c>
      <c r="F83" s="1">
        <f t="shared" si="18"/>
        <v>7082.513829123426</v>
      </c>
      <c r="G83" s="1">
        <f t="shared" si="18"/>
        <v>7520.272891656526</v>
      </c>
      <c r="H83" s="1">
        <f t="shared" si="18"/>
        <v>7811.585569619635</v>
      </c>
      <c r="I83" s="1">
        <f t="shared" si="18"/>
        <v>7737.108359107163</v>
      </c>
      <c r="J83" s="1">
        <f t="shared" si="18"/>
        <v>7506.3616237455835</v>
      </c>
      <c r="K83" s="1">
        <f t="shared" si="18"/>
        <v>7806.782428580895</v>
      </c>
      <c r="L83" s="10">
        <f t="shared" si="18"/>
        <v>6715.516057453761</v>
      </c>
      <c r="M83" s="10">
        <f>M43/M67</f>
        <v>6280.639785641797</v>
      </c>
      <c r="N83" s="10">
        <f>N43/N67</f>
        <v>6219.020731211402</v>
      </c>
      <c r="O83" s="10">
        <f>O43/O67</f>
        <v>6181.4287142956855</v>
      </c>
      <c r="P83" s="10">
        <f>P43/P67</f>
        <v>5938.045837305552</v>
      </c>
      <c r="Q83" s="1"/>
    </row>
    <row r="84" spans="2:17" ht="12.75">
      <c r="B84" t="s">
        <v>139</v>
      </c>
      <c r="L84" s="15"/>
      <c r="M84" s="15"/>
      <c r="N84" s="15"/>
      <c r="O84" s="15"/>
      <c r="P84" s="15"/>
      <c r="Q84" s="1"/>
    </row>
    <row r="85" spans="2:17" ht="12.75">
      <c r="B85" t="s">
        <v>71</v>
      </c>
      <c r="C85" s="1">
        <f>C83*1000000/C70</f>
        <v>2284.804243102625</v>
      </c>
      <c r="D85" s="1">
        <f aca="true" t="shared" si="19" ref="D85:K85">D83*1000000/D70</f>
        <v>2283.5678244868673</v>
      </c>
      <c r="E85" s="1">
        <f t="shared" si="19"/>
        <v>2420.8449872313445</v>
      </c>
      <c r="F85" s="1">
        <f t="shared" si="19"/>
        <v>2594.3415123601344</v>
      </c>
      <c r="G85" s="1">
        <f t="shared" si="19"/>
        <v>2740.8043815089054</v>
      </c>
      <c r="H85" s="1">
        <f t="shared" si="19"/>
        <v>2838.1022828250784</v>
      </c>
      <c r="I85" s="1">
        <f t="shared" si="19"/>
        <v>2777.397487147444</v>
      </c>
      <c r="J85" s="1">
        <f t="shared" si="19"/>
        <v>2686.488756048052</v>
      </c>
      <c r="K85" s="1">
        <f t="shared" si="19"/>
        <v>2794.0078384913845</v>
      </c>
      <c r="L85" s="10"/>
      <c r="M85" s="10"/>
      <c r="N85" s="10"/>
      <c r="O85" s="10"/>
      <c r="P85" s="10"/>
      <c r="Q85" s="1"/>
    </row>
    <row r="86" spans="2:17" ht="12.75">
      <c r="B86" t="s">
        <v>15</v>
      </c>
      <c r="C86" s="1">
        <f>C83*1000000/C71</f>
        <v>2317.317227850824</v>
      </c>
      <c r="D86" s="1">
        <f aca="true" t="shared" si="20" ref="D86:L86">D83*1000000/D71</f>
        <v>2315.8190659259935</v>
      </c>
      <c r="E86" s="1">
        <f t="shared" si="20"/>
        <v>2455.5997090203336</v>
      </c>
      <c r="F86" s="1">
        <f t="shared" si="20"/>
        <v>2633.06527155565</v>
      </c>
      <c r="G86" s="1">
        <f t="shared" si="20"/>
        <v>2782.606792098233</v>
      </c>
      <c r="H86" s="1">
        <f t="shared" si="20"/>
        <v>2883.2249020972226</v>
      </c>
      <c r="I86" s="1">
        <f t="shared" si="20"/>
        <v>2821.7695361308197</v>
      </c>
      <c r="J86" s="1">
        <f t="shared" si="20"/>
        <v>2730.2525698367867</v>
      </c>
      <c r="K86" s="1">
        <f t="shared" si="20"/>
        <v>2839.5231746314385</v>
      </c>
      <c r="L86" s="10">
        <f t="shared" si="20"/>
        <v>2446.9779648156814</v>
      </c>
      <c r="M86" s="10">
        <f>M83*1000000/M71</f>
        <v>2290.953883609759</v>
      </c>
      <c r="N86" s="10">
        <f>N83*1000000/N71</f>
        <v>2279.8202665614103</v>
      </c>
      <c r="O86" s="10">
        <f>O83*1000000/O71</f>
        <v>2253.237303621339</v>
      </c>
      <c r="P86" s="10">
        <f>P83*1000000/P71</f>
        <v>2196.4310620596957</v>
      </c>
      <c r="Q86" s="1"/>
    </row>
    <row r="87" spans="13:17" ht="12.75">
      <c r="M87" s="1"/>
      <c r="N87" s="1"/>
      <c r="O87" s="1"/>
      <c r="P87" s="1"/>
      <c r="Q87" s="1"/>
    </row>
    <row r="88" spans="2:17" ht="12.75">
      <c r="B88" t="s">
        <v>79</v>
      </c>
      <c r="M88" s="1"/>
      <c r="N88" s="1"/>
      <c r="O88" s="1"/>
      <c r="P88" s="1"/>
      <c r="Q88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5376.18</v>
      </c>
      <c r="O90" s="4">
        <f>SUM(O91:O95)</f>
        <v>5520.530000000001</v>
      </c>
      <c r="P90" s="4">
        <f>SUM(P91:P95)</f>
        <v>5346.1</v>
      </c>
      <c r="Q90" s="4">
        <f>SUM(Q91:Q95)</f>
        <v>5645.6900000000005</v>
      </c>
      <c r="R90" s="4">
        <f>SUM(R91:R95)</f>
        <v>5667.420000000001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1772.04</v>
      </c>
      <c r="O91" s="1">
        <v>1767.12</v>
      </c>
      <c r="P91" s="1">
        <v>1695.21</v>
      </c>
      <c r="Q91" s="1">
        <v>1774.69</v>
      </c>
      <c r="R91" s="1">
        <v>1739.95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1384.84</v>
      </c>
      <c r="O92" s="1">
        <v>1623.06</v>
      </c>
      <c r="P92" s="1">
        <v>1627.72</v>
      </c>
      <c r="Q92" s="1">
        <v>1783.03</v>
      </c>
      <c r="R92" s="1">
        <v>1843.89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841.89</v>
      </c>
      <c r="O93" s="1">
        <v>944.45</v>
      </c>
      <c r="P93" s="1">
        <v>881.93</v>
      </c>
      <c r="Q93" s="1">
        <v>855.64</v>
      </c>
      <c r="R93" s="1">
        <v>868.77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708.87</v>
      </c>
      <c r="O94" s="1">
        <v>477.18</v>
      </c>
      <c r="P94" s="1">
        <v>410.75</v>
      </c>
      <c r="Q94" s="1">
        <v>416.93</v>
      </c>
      <c r="R94" s="1">
        <v>413.01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668.54</v>
      </c>
      <c r="O95" s="1">
        <v>708.72</v>
      </c>
      <c r="P95" s="1">
        <v>730.49</v>
      </c>
      <c r="Q95" s="1">
        <v>815.4</v>
      </c>
      <c r="R95" s="1">
        <v>801.8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266.67</v>
      </c>
      <c r="N97" s="4">
        <f>SUM(N98:N102)</f>
        <v>194.85000000000002</v>
      </c>
      <c r="O97" s="4">
        <f>SUM(O98:O102)</f>
        <v>-54.75</v>
      </c>
      <c r="P97" s="4">
        <f>SUM(P98:P102)</f>
        <v>318.31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4.37</v>
      </c>
      <c r="N98" s="1">
        <v>88.85</v>
      </c>
      <c r="O98" s="1">
        <v>-215.66</v>
      </c>
      <c r="P98" s="1">
        <v>95.5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-4.21</v>
      </c>
      <c r="N99" s="1">
        <v>-18.97</v>
      </c>
      <c r="O99" s="1">
        <v>14.2</v>
      </c>
      <c r="P99" s="1">
        <v>53.76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-31.46</v>
      </c>
      <c r="N100" s="1">
        <v>-94.55</v>
      </c>
      <c r="O100" s="1">
        <v>-80.43</v>
      </c>
      <c r="P100" s="12">
        <v>-5.39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298</v>
      </c>
      <c r="N101" s="1">
        <v>219.52</v>
      </c>
      <c r="O101" s="1">
        <v>227.14</v>
      </c>
      <c r="P101" s="1">
        <v>174.44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-0.03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M105" s="1"/>
      <c r="N105" s="22">
        <v>30.01</v>
      </c>
      <c r="O105" s="1">
        <v>44.087</v>
      </c>
      <c r="P105" s="1">
        <v>34.53894125</v>
      </c>
    </row>
    <row r="106" spans="2:14" ht="12.75">
      <c r="B106" t="s">
        <v>132</v>
      </c>
      <c r="M106" s="1"/>
      <c r="N106" s="22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R107"/>
  <sheetViews>
    <sheetView zoomScale="150" zoomScaleNormal="150" workbookViewId="0" topLeftCell="A5">
      <pane xSplit="19000" ySplit="4400" topLeftCell="P80" activePane="topRight" state="split"/>
      <selection pane="topLeft" activeCell="B11" sqref="B11"/>
      <selection pane="topRight" activeCell="P11" sqref="P11"/>
      <selection pane="bottomLeft" activeCell="D46" sqref="D46"/>
      <selection pane="bottomRight" activeCell="R100" sqref="R100"/>
    </sheetView>
  </sheetViews>
  <sheetFormatPr defaultColWidth="11.00390625" defaultRowHeight="12.75"/>
  <cols>
    <col min="1" max="1" width="2.125" style="0" customWidth="1"/>
    <col min="2" max="2" width="58.25390625" style="0" customWidth="1"/>
  </cols>
  <sheetData>
    <row r="4" ht="12.75">
      <c r="B4" s="7" t="s">
        <v>108</v>
      </c>
    </row>
    <row r="5" ht="12.75">
      <c r="B5" t="s">
        <v>66</v>
      </c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 aca="true" t="shared" si="1" ref="C9:P9">C10+C17</f>
        <v>30136.383044566108</v>
      </c>
      <c r="D9" s="4">
        <f t="shared" si="1"/>
        <v>33812.25137623853</v>
      </c>
      <c r="E9" s="4">
        <f t="shared" si="1"/>
        <v>38684.685478</v>
      </c>
      <c r="F9" s="4">
        <f t="shared" si="1"/>
        <v>44445.79359175</v>
      </c>
      <c r="G9" s="4">
        <f t="shared" si="1"/>
        <v>52269.35539275</v>
      </c>
      <c r="H9" s="4">
        <f t="shared" si="1"/>
        <v>53045.1094625</v>
      </c>
      <c r="I9" s="4">
        <f t="shared" si="1"/>
        <v>46764.001610010004</v>
      </c>
      <c r="J9" s="4">
        <f t="shared" si="1"/>
        <v>41039.712821948</v>
      </c>
      <c r="K9" s="4">
        <f t="shared" si="1"/>
        <v>52041.52658194801</v>
      </c>
      <c r="L9" s="4">
        <f t="shared" si="1"/>
        <v>50704.57160458335</v>
      </c>
      <c r="M9" s="4">
        <f t="shared" si="1"/>
        <v>48654.430472880005</v>
      </c>
      <c r="N9" s="4">
        <f t="shared" si="1"/>
        <v>45824.091250684985</v>
      </c>
      <c r="O9" s="4">
        <f t="shared" si="1"/>
        <v>45288.659076537515</v>
      </c>
      <c r="P9" s="4">
        <f t="shared" si="1"/>
        <v>47181.46114965</v>
      </c>
    </row>
    <row r="10" spans="2:16" ht="12.75">
      <c r="B10" s="5" t="s">
        <v>98</v>
      </c>
      <c r="C10" s="6">
        <f>SUM(C11:C16)</f>
        <v>13647.510669232312</v>
      </c>
      <c r="D10" s="6">
        <f aca="true" t="shared" si="2" ref="D10:P10">SUM(D11:D16)</f>
        <v>16241.97037623853</v>
      </c>
      <c r="E10" s="6">
        <f t="shared" si="2"/>
        <v>19399.244468</v>
      </c>
      <c r="F10" s="6">
        <f t="shared" si="2"/>
        <v>22569.16754175</v>
      </c>
      <c r="G10" s="6">
        <f t="shared" si="2"/>
        <v>26733.925002750002</v>
      </c>
      <c r="H10" s="6">
        <f t="shared" si="2"/>
        <v>25613.8927225</v>
      </c>
      <c r="I10" s="6">
        <f t="shared" si="2"/>
        <v>18979.87017001</v>
      </c>
      <c r="J10" s="6">
        <f t="shared" si="2"/>
        <v>14328.275011948</v>
      </c>
      <c r="K10" s="6">
        <f t="shared" si="2"/>
        <v>14328.275011948</v>
      </c>
      <c r="L10" s="6">
        <f t="shared" si="2"/>
        <v>14028.939304583335</v>
      </c>
      <c r="M10" s="6">
        <f t="shared" si="2"/>
        <v>11913.96682834</v>
      </c>
      <c r="N10" s="6">
        <f t="shared" si="2"/>
        <v>11254.014953225</v>
      </c>
      <c r="O10" s="6">
        <f t="shared" si="2"/>
        <v>11010.4441470175</v>
      </c>
      <c r="P10" s="6">
        <f t="shared" si="2"/>
        <v>11910.312474299997</v>
      </c>
    </row>
    <row r="11" spans="2:16" ht="12.75">
      <c r="B11" t="s">
        <v>142</v>
      </c>
      <c r="C11" s="22">
        <f>Cat!C11+Gal!C11+And!C11+Ast!C11+Cnt!C11+Rio!C11+Mu!C11+Va!C11+Ara!C11+'C-M'!C11+Cana!C11+'Ex'!C11+Bal!C11+Mad!C11+CyL!C11</f>
        <v>1375.0319899999997</v>
      </c>
      <c r="D11" s="1">
        <f>Cat!D11+Gal!D11+And!D11+Ast!D11+Cnt!D11+Rio!D11+Mu!D11+Va!D11+Ara!D11+'C-M'!D11+Cana!D11+'Ex'!D11+Bal!D11+Mad!D11+CyL!D11</f>
        <v>1441.6950199999997</v>
      </c>
      <c r="E11" s="1">
        <f>Cat!E11+Gal!E11+And!E11+Ast!E11+Cnt!E11+Rio!E11+Mu!E11+Va!E11+Ara!E11+'C-M'!E11+Cana!E11+'Ex'!E11+Bal!E11+Mad!E11+CyL!E11</f>
        <v>1534.6319400000004</v>
      </c>
      <c r="F11" s="1">
        <f>Cat!F11+Gal!F11+And!F11+Ast!F11+Cnt!F11+Rio!F11+Mu!F11+Va!F11+Ara!F11+'C-M'!F11+Cana!F11+'Ex'!F11+Bal!F11+Mad!F11+CyL!F11</f>
        <v>1653.93918</v>
      </c>
      <c r="G11" s="1">
        <f>Cat!G11+Gal!G11+And!G11+Ast!G11+Cnt!G11+Rio!G11+Mu!G11+Va!G11+Ara!G11+'C-M'!G11+Cana!G11+'Ex'!G11+Bal!G11+Mad!G11+CyL!G11</f>
        <v>2160.8377299999997</v>
      </c>
      <c r="H11" s="1">
        <f>Cat!H11+Gal!H11+And!H11+Ast!H11+Cnt!H11+Rio!H11+Mu!H11+Va!H11+Ara!H11+'C-M'!H11+Cana!H11+'Ex'!H11+Bal!H11+Mad!H11+CyL!H11</f>
        <v>2152.98238</v>
      </c>
      <c r="I11" s="1">
        <f>Cat!I11+Gal!I11+And!I11+Ast!I11+Cnt!I11+Rio!I11+Mu!I11+Va!I11+Ara!I11+'C-M'!I11+Cana!I11+'Ex'!I11+Bal!I11+Mad!I11+CyL!I11</f>
        <v>2365.6780599999997</v>
      </c>
      <c r="J11" s="1">
        <f>Cat!J11+Gal!J11+And!J11+Ast!J11+Cnt!J11+Rio!J11+Mu!J11+Va!J11+Ara!J11+'C-M'!J11+Cana!J11+'Ex'!J11+Bal!J11+Mad!J11+CyL!J11</f>
        <v>2282.7664800000007</v>
      </c>
      <c r="K11" s="1">
        <f>Cat!K11+Gal!K11+And!K11+Ast!K11+Cnt!K11+Rio!K11+Mu!K11+Va!K11+Ara!K11+'C-M'!K11+Cana!K11+'Ex'!K11+Bal!K11+Mad!K11+CyL!K11</f>
        <v>2282.7664800000007</v>
      </c>
      <c r="L11" s="1">
        <f>Cat!L11+Gal!L11+And!L11+Ast!L11+Cnt!L11+Rio!L11+Mu!L11+Va!L11+Ara!L11+'C-M'!L11+Cana!L11+'Ex'!L11+Bal!L11+Mad!L11+CyL!L11</f>
        <v>2628.5490899999995</v>
      </c>
      <c r="M11" s="1">
        <f>Cat!M11+Gal!M11+And!M11+Ast!M11+Cnt!M11+Rio!M11+Mu!M11+Va!M11+Ara!M11+'C-M'!M11+Cana!M11+'Ex'!M11+Bal!M11+Mad!M11+CyL!M11</f>
        <v>2415.01897</v>
      </c>
      <c r="N11" s="1">
        <f>Cat!N11+Gal!N11+And!N11+Ast!N11+Cnt!N11+Rio!N11+Mu!N11+Va!N11+Ara!N11+'C-M'!N11+Cana!N11+'Ex'!N11+Bal!N11+Mad!N11+CyL!N11</f>
        <v>2652.0093900000006</v>
      </c>
      <c r="O11" s="1">
        <f>Cat!O11+Gal!O11+And!O11+Ast!O11+Cnt!O11+Rio!O11+Mu!O11+Va!O11+Ara!O11+'C-M'!O11+Cana!O11+'Ex'!O11+Bal!O11+Mad!O11+CyL!O11</f>
        <v>2637.1858100000004</v>
      </c>
      <c r="P11" s="1">
        <f>Cat!P11+Gal!P11+And!P11+Ast!P11+Cnt!P11+Rio!P11+Mu!P11+Va!P11+Ara!P11+'C-M'!P11+Cana!P11+'Ex'!P11+Bal!P11+Mad!P11+CyL!P11</f>
        <v>2756.780559999999</v>
      </c>
    </row>
    <row r="12" spans="2:16" ht="12.75">
      <c r="B12" t="s">
        <v>7</v>
      </c>
      <c r="C12" s="1">
        <f>Cat!C12+Gal!C12+And!C12+Ast!C12+Cnt!C12+Rio!C12+Mu!C12+Va!C12+Ara!C12+'C-M'!C12+Cana!C12+'Ex'!C12+Bal!C12+Mad!C12+CyL!C12</f>
        <v>990.9259999999999</v>
      </c>
      <c r="D12" s="1">
        <f>Cat!D12+Gal!D12+And!D12+Ast!D12+Cnt!D12+Rio!D12+Mu!D12+Va!D12+Ara!D12+'C-M'!D12+Cana!D12+'Ex'!D12+Bal!D12+Mad!D12+CyL!D12</f>
        <v>1027.5049999999999</v>
      </c>
      <c r="E12" s="1">
        <f>Cat!E12+Gal!E12+And!E12+Ast!E12+Cnt!E12+Rio!E12+Mu!E12+Va!E12+Ara!E12+'C-M'!E12+Cana!E12+'Ex'!E12+Bal!E12+Mad!E12+CyL!E12</f>
        <v>1057.2479999999998</v>
      </c>
      <c r="F12" s="1">
        <f>Cat!F12+Gal!F12+And!F12+Ast!F12+Cnt!F12+Rio!F12+Mu!F12+Va!F12+Ara!F12+'C-M'!F12+Cana!F12+'Ex'!F12+Bal!F12+Mad!F12+CyL!F12</f>
        <v>1202.621</v>
      </c>
      <c r="G12" s="1">
        <f>Cat!G12+Gal!G12+And!G12+Ast!G12+Cnt!G12+Rio!G12+Mu!G12+Va!G12+Ara!G12+'C-M'!G12+Cana!G12+'Ex'!G12+Bal!G12+Mad!G12+CyL!G12</f>
        <v>1440.188</v>
      </c>
      <c r="H12" s="1">
        <f>Cat!H12+Gal!H12+And!H12+Ast!H12+Cnt!H12+Rio!H12+Mu!H12+Va!H12+Ara!H12+'C-M'!H12+Cana!H12+'Ex'!H12+Bal!H12+Mad!H12+CyL!H12</f>
        <v>1793.322</v>
      </c>
      <c r="I12" s="1">
        <f>Cat!I12+Gal!I12+And!I12+Ast!I12+Cnt!I12+Rio!I12+Mu!I12+Va!I12+Ara!I12+'C-M'!I12+Cana!I12+'Ex'!I12+Bal!I12+Mad!I12+CyL!I12</f>
        <v>2112.672</v>
      </c>
      <c r="J12" s="1">
        <f>Cat!J12+Gal!J12+And!J12+Ast!J12+Cnt!J12+Rio!J12+Mu!J12+Va!J12+Ara!J12+'C-M'!J12+Cana!J12+'Ex'!J12+Bal!J12+Mad!J12+CyL!J12</f>
        <v>0</v>
      </c>
      <c r="K12" s="1">
        <f>Cat!K12+Gal!K12+And!K12+Ast!K12+Cnt!K12+Rio!K12+Mu!K12+Va!K12+Ara!K12+'C-M'!K12+Cana!K12+'Ex'!K12+Bal!K12+Mad!K12+CyL!K12</f>
        <v>0</v>
      </c>
      <c r="L12" s="1">
        <f>Cat!L12+Gal!L12+And!L12+Ast!L12+Cnt!L12+Rio!L12+Mu!L12+Va!L12+Ara!L12+'C-M'!L12+Cana!L12+'Ex'!L12+Bal!L12+Mad!L12+CyL!L12</f>
        <v>0</v>
      </c>
      <c r="M12" s="1">
        <f>Cat!M12+Gal!M12+And!M12+Ast!M12+Cnt!M12+Rio!M12+Mu!M12+Va!M12+Ara!M12+'C-M'!M12+Cana!M12+'Ex'!M12+Bal!M12+Mad!M12+CyL!M12</f>
        <v>0</v>
      </c>
      <c r="N12" s="1">
        <f>Cat!N12+Gal!N12+And!N12+Ast!N12+Cnt!N12+Rio!N12+Mu!N12+Va!N12+Ara!N12+'C-M'!N12+Cana!N12+'Ex'!N12+Bal!N12+Mad!N12+CyL!N12</f>
        <v>0</v>
      </c>
      <c r="O12" s="1">
        <f>Cat!O12+Gal!O12+And!O12+Ast!O12+Cnt!O12+Rio!O12+Mu!O12+Va!O12+Ara!O12+'C-M'!O12+Cana!O12+'Ex'!O12+Bal!O12+Mad!O12+CyL!O12</f>
        <v>0</v>
      </c>
      <c r="P12" s="1">
        <f>Cat!P12+Gal!P12+And!P12+Ast!P12+Cnt!P12+Rio!P12+Mu!P12+Va!P12+Ara!P12+'C-M'!P12+Cana!P12+'Ex'!P12+Bal!P12+Mad!P12+CyL!P12</f>
        <v>0</v>
      </c>
    </row>
    <row r="13" spans="2:16" ht="12.75">
      <c r="B13" t="s">
        <v>68</v>
      </c>
      <c r="C13" s="1">
        <f>Cat!C13+Gal!C13+And!C13+Ast!C13+Cnt!C13+Rio!C13+Mu!C13+Va!C13+Ara!C13+'C-M'!C13+Cana!C13+'Ex'!C13+Bal!C13+Mad!C13+CyL!C13</f>
        <v>1405.367</v>
      </c>
      <c r="D13" s="1">
        <f>Cat!D13+Gal!D13+And!D13+Ast!D13+Cnt!D13+Rio!D13+Mu!D13+Va!D13+Ara!D13+'C-M'!D13+Cana!D13+'Ex'!D13+Bal!D13+Mad!D13+CyL!D13</f>
        <v>1627.0169999999996</v>
      </c>
      <c r="E13" s="1">
        <f>Cat!E13+Gal!E13+And!E13+Ast!E13+Cnt!E13+Rio!E13+Mu!E13+Va!E13+Ara!E13+'C-M'!E13+Cana!E13+'Ex'!E13+Bal!E13+Mad!E13+CyL!E13</f>
        <v>1889.618</v>
      </c>
      <c r="F13" s="1">
        <f>Cat!F13+Gal!F13+And!F13+Ast!F13+Cnt!F13+Rio!F13+Mu!F13+Va!F13+Ara!F13+'C-M'!F13+Cana!F13+'Ex'!F13+Bal!F13+Mad!F13+CyL!F13</f>
        <v>2265.6079999999997</v>
      </c>
      <c r="G13" s="1">
        <f>Cat!G13+Gal!G13+And!G13+Ast!G13+Cnt!G13+Rio!G13+Mu!G13+Va!G13+Ara!G13+'C-M'!G13+Cana!G13+'Ex'!G13+Bal!G13+Mad!G13+CyL!G13</f>
        <v>2565.52</v>
      </c>
      <c r="H13" s="1">
        <f>Cat!H13+Gal!H13+And!H13+Ast!H13+Cnt!H13+Rio!H13+Mu!H13+Va!H13+Ara!H13+'C-M'!H13+Cana!H13+'Ex'!H13+Bal!H13+Mad!H13+CyL!H13</f>
        <v>2745.7230000000004</v>
      </c>
      <c r="I13" s="1">
        <f>Cat!I13+Gal!I13+And!I13+Ast!I13+Cnt!I13+Rio!I13+Mu!I13+Va!I13+Ara!I13+'C-M'!I13+Cana!I13+'Ex'!I13+Bal!I13+Mad!I13+CyL!I13</f>
        <v>2730.4809999999998</v>
      </c>
      <c r="J13" s="1">
        <f>Cat!J13+Gal!J13+And!J13+Ast!J13+Cnt!J13+Rio!J13+Mu!J13+Va!J13+Ara!J13+'C-M'!J13+Cana!J13+'Ex'!J13+Bal!J13+Mad!J13+CyL!J13</f>
        <v>2470.75</v>
      </c>
      <c r="K13" s="1">
        <f>Cat!K13+Gal!K13+And!K13+Ast!K13+Cnt!K13+Rio!K13+Mu!K13+Va!K13+Ara!K13+'C-M'!K13+Cana!K13+'Ex'!K13+Bal!K13+Mad!K13+CyL!K13</f>
        <v>2470.75</v>
      </c>
      <c r="L13" s="1">
        <f>Cat!L13+Gal!L13+And!L13+Ast!L13+Cnt!L13+Rio!L13+Mu!L13+Va!L13+Ara!L13+'C-M'!L13+Cana!L13+'Ex'!L13+Bal!L13+Mad!L13+CyL!L13</f>
        <v>2211.14</v>
      </c>
      <c r="M13" s="1">
        <f>Cat!M13+Gal!M13+And!M13+Ast!M13+Cnt!M13+Rio!M13+Mu!M13+Va!M13+Ara!M13+'C-M'!M13+Cana!M13+'Ex'!M13+Bal!M13+Mad!M13+CyL!M13</f>
        <v>1964.4930000000002</v>
      </c>
      <c r="N13" s="1">
        <f>Cat!N13+Gal!N13+And!N13+Ast!N13+Cnt!N13+Rio!N13+Mu!N13+Va!N13+Ara!N13+'C-M'!N13+Cana!N13+'Ex'!N13+Bal!N13+Mad!N13+CyL!N13</f>
        <v>2042.7089999999994</v>
      </c>
      <c r="O13" s="1">
        <f>Cat!O13+Gal!O13+And!O13+Ast!O13+Cnt!O13+Rio!O13+Mu!O13+Va!O13+Ara!O13+'C-M'!O13+Cana!O13+'Ex'!O13+Bal!O13+Mad!O13+CyL!O13</f>
        <v>2122.8400000000006</v>
      </c>
      <c r="P13" s="1">
        <f>Cat!P13+Gal!P13+And!P13+Ast!P13+Cnt!P13+Rio!P13+Mu!P13+Va!P13+Ara!P13+'C-M'!P13+Cana!P13+'Ex'!P13+Bal!P13+Mad!P13+CyL!P13</f>
        <v>2351.485</v>
      </c>
    </row>
    <row r="14" spans="2:16" ht="12.75">
      <c r="B14" t="s">
        <v>14</v>
      </c>
      <c r="C14" s="1">
        <f>Cat!C14+Gal!C14+And!C14+Ast!C14+Cnt!C14+Rio!C14+Mu!C14+Va!C14+Ara!C14+'C-M'!C14+Cana!C14+'Ex'!C14+Bal!C14+Mad!C14+CyL!C14</f>
        <v>7818.858909232312</v>
      </c>
      <c r="D14" s="1">
        <f>Cat!D14+Gal!D14+And!D14+Ast!D14+Cnt!D14+Rio!D14+Mu!D14+Va!D14+Ara!D14+'C-M'!D14+Cana!D14+'Ex'!D14+Bal!D14+Mad!D14+CyL!D14</f>
        <v>9969.080866238533</v>
      </c>
      <c r="E14" s="1">
        <f>Cat!E14+Gal!E14+And!E14+Ast!E14+Cnt!E14+Rio!E14+Mu!E14+Va!E14+Ara!E14+'C-M'!E14+Cana!E14+'Ex'!E14+Bal!E14+Mad!E14+CyL!E14</f>
        <v>12555.508808</v>
      </c>
      <c r="F14" s="1">
        <f>Cat!F14+Gal!F14+And!F14+Ast!F14+Cnt!F14+Rio!F14+Mu!F14+Va!F14+Ara!F14+'C-M'!F14+Cana!F14+'Ex'!F14+Bal!F14+Mad!F14+CyL!F14</f>
        <v>15088.23683775</v>
      </c>
      <c r="G14" s="1">
        <f>Cat!G14+Gal!G14+And!G14+Ast!G14+Cnt!G14+Rio!G14+Mu!G14+Va!G14+Ara!G14+'C-M'!G14+Cana!G14+'Ex'!G14+Bal!G14+Mad!G14+CyL!G14</f>
        <v>18197.02855175</v>
      </c>
      <c r="H14" s="1">
        <f>Cat!H14+Gal!H14+And!H14+Ast!H14+Cnt!H14+Rio!H14+Mu!H14+Va!H14+Ara!H14+'C-M'!H14+Cana!H14+'Ex'!H14+Bal!H14+Mad!H14+CyL!H14</f>
        <v>16482.0514335</v>
      </c>
      <c r="I14" s="1">
        <f>Cat!I14+Gal!I14+And!I14+Ast!I14+Cnt!I14+Rio!I14+Mu!I14+Va!I14+Ara!I14+'C-M'!I14+Cana!I14+'Ex'!I14+Bal!I14+Mad!I14+CyL!I14</f>
        <v>9558.00074575</v>
      </c>
      <c r="J14" s="1">
        <f>Cat!J14+Gal!J14+And!J14+Ast!J14+Cnt!J14+Rio!J14+Mu!J14+Va!J14+Ara!J14+'C-M'!J14+Cana!J14+'Ex'!J14+Bal!J14+Mad!J14+CyL!J14</f>
        <v>7608.47889</v>
      </c>
      <c r="K14" s="1">
        <f>Cat!K14+Gal!K14+And!K14+Ast!K14+Cnt!K14+Rio!K14+Mu!K14+Va!K14+Ara!K14+'C-M'!K14+Cana!K14+'Ex'!K14+Bal!K14+Mad!K14+CyL!K14</f>
        <v>7608.47889</v>
      </c>
      <c r="L14" s="1">
        <f>Cat!L14+Gal!L14+And!L14+Ast!L14+Cnt!L14+Rio!L14+Mu!L14+Va!L14+Ara!L14+'C-M'!L14+Cana!L14+'Ex'!L14+Bal!L14+Mad!L14+CyL!L14</f>
        <v>7189.767994583335</v>
      </c>
      <c r="M14" s="1">
        <f>Cat!M14+Gal!M14+And!M14+Ast!M14+Cnt!M14+Rio!M14+Mu!M14+Va!M14+Ara!M14+'C-M'!M14+Cana!M14+'Ex'!M14+Bal!M14+Mad!M14+CyL!M14</f>
        <v>5782.938512000001</v>
      </c>
      <c r="N14" s="1">
        <f>Cat!N14+Gal!N14+And!N14+Ast!N14+Cnt!N14+Rio!N14+Mu!N14+Va!N14+Ara!N14+'C-M'!N14+Cana!N14+'Ex'!N14+Bal!N14+Mad!N14+CyL!N14</f>
        <v>4993.332273224999</v>
      </c>
      <c r="O14" s="1">
        <f>Cat!O14+Gal!O14+And!O14+Ast!O14+Cnt!O14+Rio!O14+Mu!O14+Va!O14+Ara!O14+'C-M'!O14+Cana!O14+'Ex'!O14+Bal!O14+Mad!O14+CyL!O14</f>
        <v>4758.4554170175</v>
      </c>
      <c r="P14" s="1">
        <f>Cat!P14+Gal!P14+And!P14+Ast!P14+Cnt!P14+Rio!P14+Mu!P14+Va!P14+Ara!P14+'C-M'!P14+Cana!P14+'Ex'!P14+Bal!P14+Mad!P14+CyL!P14</f>
        <v>5315.644984299999</v>
      </c>
    </row>
    <row r="15" spans="2:16" ht="12.75">
      <c r="B15" t="s">
        <v>45</v>
      </c>
      <c r="C15" s="1">
        <f>Cat!C15+Gal!C15+And!C15+Ast!C15+Cnt!C15+Rio!C15+Mu!C15+Va!C15+Ara!C15+'C-M'!C15+Cana!C15+'Ex'!C15+Bal!C15+Mad!C15+CyL!C15</f>
        <v>1612.792</v>
      </c>
      <c r="D15" s="1">
        <f>Cat!D15+Gal!D15+And!D15+Ast!D15+Cnt!D15+Rio!D15+Mu!D15+Va!D15+Ara!D15+'C-M'!D15+Cana!D15+'Ex'!D15+Bal!D15+Mad!D15+CyL!D15</f>
        <v>1673.5420000000001</v>
      </c>
      <c r="E15" s="1">
        <f>Cat!E15+Gal!E15+And!E15+Ast!E15+Cnt!E15+Rio!E15+Mu!E15+Va!E15+Ara!E15+'C-M'!E15+Cana!E15+'Ex'!E15+Bal!E15+Mad!E15+CyL!E15</f>
        <v>1784.3450000000003</v>
      </c>
      <c r="F15" s="1">
        <f>Cat!F15+Gal!F15+And!F15+Ast!F15+Cnt!F15+Rio!F15+Mu!F15+Va!F15+Ara!F15+'C-M'!F15+Cana!F15+'Ex'!F15+Bal!F15+Mad!F15+CyL!F15</f>
        <v>1799.045</v>
      </c>
      <c r="G15" s="1">
        <f>Cat!G15+Gal!G15+And!G15+Ast!G15+Cnt!G15+Rio!G15+Mu!G15+Va!G15+Ara!G15+'C-M'!G15+Cana!G15+'Ex'!G15+Bal!G15+Mad!G15+CyL!G15</f>
        <v>1789.5609999999997</v>
      </c>
      <c r="H15" s="1">
        <f>Cat!H15+Gal!H15+And!H15+Ast!H15+Cnt!H15+Rio!H15+Mu!H15+Va!H15+Ara!H15+'C-M'!H15+Cana!H15+'Ex'!H15+Bal!H15+Mad!H15+CyL!H15</f>
        <v>1873.6239999999996</v>
      </c>
      <c r="I15" s="1">
        <f>Cat!I15+Gal!I15+And!I15+Ast!I15+Cnt!I15+Rio!I15+Mu!I15+Va!I15+Ara!I15+'C-M'!I15+Cana!I15+'Ex'!I15+Bal!I15+Mad!I15+CyL!I15</f>
        <v>1735.8940000000002</v>
      </c>
      <c r="J15" s="1">
        <f>Cat!J15+Gal!J15+And!J15+Ast!J15+Cnt!J15+Rio!J15+Mu!J15+Va!J15+Ara!J15+'C-M'!J15+Cana!J15+'Ex'!J15+Bal!J15+Mad!J15+CyL!J15</f>
        <v>1581.129</v>
      </c>
      <c r="K15" s="1">
        <f>Cat!K15+Gal!K15+And!K15+Ast!K15+Cnt!K15+Rio!K15+Mu!K15+Va!K15+Ara!K15+'C-M'!K15+Cana!K15+'Ex'!K15+Bal!K15+Mad!K15+CyL!K15</f>
        <v>1581.129</v>
      </c>
      <c r="L15" s="1">
        <f>Cat!L15+Gal!L15+And!L15+Ast!L15+Cnt!L15+Rio!L15+Mu!L15+Va!L15+Ara!L15+'C-M'!L15+Cana!L15+'Ex'!L15+Bal!L15+Mad!L15+CyL!L15</f>
        <v>1504.417</v>
      </c>
      <c r="M15" s="1">
        <f>Cat!M15+Gal!M15+And!M15+Ast!M15+Cnt!M15+Rio!M15+Mu!M15+Va!M15+Ara!M15+'C-M'!M15+Cana!M15+'Ex'!M15+Bal!M15+Mad!M15+CyL!M15</f>
        <v>1238.29</v>
      </c>
      <c r="N15" s="1">
        <f>Cat!N15+Gal!N15+And!N15+Ast!N15+Cnt!N15+Rio!N15+Mu!N15+Va!N15+Ara!N15+'C-M'!N15+Cana!N15+'Ex'!N15+Bal!N15+Mad!N15+CyL!N15</f>
        <v>1090.151</v>
      </c>
      <c r="O15" s="1">
        <f>Cat!O15+Gal!O15+And!O15+Ast!O15+Cnt!O15+Rio!O15+Mu!O15+Va!O15+Ara!O15+'C-M'!O15+Cana!O15+'Ex'!O15+Bal!O15+Mad!O15+CyL!O15</f>
        <v>1039.0990000000002</v>
      </c>
      <c r="P15" s="1">
        <f>Cat!P15+Gal!P15+And!P15+Ast!P15+Cnt!P15+Rio!P15+Mu!P15+Va!P15+Ara!P15+'C-M'!P15+Cana!P15+'Ex'!P15+Bal!P15+Mad!P15+CyL!P15</f>
        <v>1000.5550000000002</v>
      </c>
    </row>
    <row r="16" spans="2:16" ht="12.75">
      <c r="B16" t="s">
        <v>145</v>
      </c>
      <c r="C16" s="1">
        <f>Cat!C16+Gal!C16+And!C16+Ast!C16+Cnt!C16+Rio!C16+Mu!C16+Va!C16+Ara!C16+'C-M'!C16+Cana!C16+'Ex'!C16+Bal!C16+Mad!C16+CyL!C16</f>
        <v>444.53477</v>
      </c>
      <c r="D16" s="1">
        <f>Cat!D16+Gal!D16+And!D16+Ast!D16+Cnt!D16+Rio!D16+Mu!D16+Va!D16+Ara!D16+'C-M'!D16+Cana!D16+'Ex'!D16+Bal!D16+Mad!D16+CyL!D16</f>
        <v>503.13049</v>
      </c>
      <c r="E16" s="1">
        <f>Cat!E16+Gal!E16+And!E16+Ast!E16+Cnt!E16+Rio!E16+Mu!E16+Va!E16+Ara!E16+'C-M'!E16+Cana!E16+'Ex'!E16+Bal!E16+Mad!E16+CyL!E16</f>
        <v>577.8927199999999</v>
      </c>
      <c r="F16" s="1">
        <f>Cat!F16+Gal!F16+And!F16+Ast!F16+Cnt!F16+Rio!F16+Mu!F16+Va!F16+Ara!F16+'C-M'!F16+Cana!F16+'Ex'!F16+Bal!F16+Mad!F16+CyL!F16</f>
        <v>559.717524</v>
      </c>
      <c r="G16" s="1">
        <f>Cat!G16+Gal!G16+And!G16+Ast!G16+Cnt!G16+Rio!G16+Mu!G16+Va!G16+Ara!G16+'C-M'!G16+Cana!G16+'Ex'!G16+Bal!G16+Mad!G16+CyL!G16</f>
        <v>580.7897209999999</v>
      </c>
      <c r="H16" s="1">
        <f>Cat!H16+Gal!H16+And!H16+Ast!H16+Cnt!H16+Rio!H16+Mu!H16+Va!H16+Ara!H16+'C-M'!H16+Cana!H16+'Ex'!H16+Bal!H16+Mad!H16+CyL!H16</f>
        <v>566.189909</v>
      </c>
      <c r="I16" s="1">
        <f>Cat!I16+Gal!I16+And!I16+Ast!I16+Cnt!I16+Rio!I16+Mu!I16+Va!I16+Ara!I16+'C-M'!I16+Cana!I16+'Ex'!I16+Bal!I16+Mad!I16+CyL!I16</f>
        <v>477.14436426000003</v>
      </c>
      <c r="J16" s="1">
        <f>Cat!J16+Gal!J16+And!J16+Ast!J16+Cnt!J16+Rio!J16+Mu!J16+Va!J16+Ara!J16+'C-M'!J16+Cana!J16+'Ex'!J16+Bal!J16+Mad!J16+CyL!J16</f>
        <v>385.150641948</v>
      </c>
      <c r="K16" s="1">
        <f>Cat!K16+Gal!K16+And!K16+Ast!K16+Cnt!K16+Rio!K16+Mu!K16+Va!K16+Ara!K16+'C-M'!K16+Cana!K16+'Ex'!K16+Bal!K16+Mad!K16+CyL!K16</f>
        <v>385.150641948</v>
      </c>
      <c r="L16" s="1">
        <f>Cat!L16+Gal!L16+And!L16+Ast!L16+Cnt!L16+Rio!L16+Mu!L16+Va!L16+Ara!L16+'C-M'!L16+Cana!L16+'Ex'!L16+Bal!L16+Mad!L16+CyL!L16</f>
        <v>495.06522</v>
      </c>
      <c r="M16" s="1">
        <f>Cat!M16+Gal!M16+And!M16+Ast!M16+Cnt!M16+Rio!M16+Mu!M16+Va!M16+Ara!M16+'C-M'!M16+Cana!M16+'Ex'!M16+Bal!M16+Mad!M16+CyL!M16</f>
        <v>513.2263463400001</v>
      </c>
      <c r="N16" s="1">
        <f>Cat!N16+Gal!N16+And!N16+Ast!N16+Cnt!N16+Rio!N16+Mu!N16+Va!N16+Ara!N16+'C-M'!N16+Cana!N16+'Ex'!N16+Bal!N16+Mad!N16+CyL!N16</f>
        <v>475.81329</v>
      </c>
      <c r="O16" s="1">
        <f>Cat!O16+Gal!O16+And!O16+Ast!O16+Cnt!O16+Rio!O16+Mu!O16+Va!O16+Ara!O16+'C-M'!O16+Cana!O16+'Ex'!O16+Bal!O16+Mad!O16+CyL!O16</f>
        <v>452.86392</v>
      </c>
      <c r="P16" s="1">
        <f>Cat!P16+Gal!P16+And!P16+Ast!P16+Cnt!P16+Rio!P16+Mu!P16+Va!P16+Ara!P16+'C-M'!P16+Cana!P16+'Ex'!P16+Bal!P16+Mad!P16+CyL!P16</f>
        <v>485.84693000000004</v>
      </c>
    </row>
    <row r="17" spans="2:16" ht="12.75">
      <c r="B17" s="5" t="s">
        <v>18</v>
      </c>
      <c r="C17" s="6">
        <f>C18+C19+C20+C21</f>
        <v>16488.872375333798</v>
      </c>
      <c r="D17" s="6">
        <f aca="true" t="shared" si="3" ref="D17:P17">D18+D19+D20+D21</f>
        <v>17570.281</v>
      </c>
      <c r="E17" s="6">
        <f t="shared" si="3"/>
        <v>19285.441010000002</v>
      </c>
      <c r="F17" s="6">
        <f t="shared" si="3"/>
        <v>21876.62605</v>
      </c>
      <c r="G17" s="6">
        <f t="shared" si="3"/>
        <v>25535.430389999998</v>
      </c>
      <c r="H17" s="6">
        <f t="shared" si="3"/>
        <v>27431.216739999996</v>
      </c>
      <c r="I17" s="6">
        <f t="shared" si="3"/>
        <v>27784.13144</v>
      </c>
      <c r="J17" s="6">
        <f t="shared" si="3"/>
        <v>26711.43781</v>
      </c>
      <c r="K17" s="6">
        <f t="shared" si="3"/>
        <v>37713.25157000001</v>
      </c>
      <c r="L17" s="6">
        <f t="shared" si="3"/>
        <v>36675.63230000001</v>
      </c>
      <c r="M17" s="6">
        <f t="shared" si="3"/>
        <v>36740.46364454</v>
      </c>
      <c r="N17" s="6">
        <f t="shared" si="3"/>
        <v>34570.076297459986</v>
      </c>
      <c r="O17" s="6">
        <f t="shared" si="3"/>
        <v>34278.214929520014</v>
      </c>
      <c r="P17" s="6">
        <f t="shared" si="3"/>
        <v>35271.14867535001</v>
      </c>
    </row>
    <row r="18" spans="2:16" ht="12.75">
      <c r="B18" t="s">
        <v>121</v>
      </c>
      <c r="C18" s="1">
        <f>Cat!C18+Gal!C18+And!C18+Ast!C18+Cnt!C18+Rio!C18+Mu!C18+Va!C18+Ara!C18+'C-M'!C18+Cana!C18+'Ex'!C18+Bal!C18+Mad!C18+CyL!C18</f>
        <v>14546.9767539038</v>
      </c>
      <c r="D18" s="1">
        <f>Cat!D18+Gal!D18+And!D18+Ast!D18+Cnt!D18+Rio!D18+Mu!D18+Va!D18+Ara!D18+'C-M'!D18+Cana!D18+'Ex'!D18+Bal!D18+Mad!D18+CyL!D18</f>
        <v>15479.867999999997</v>
      </c>
      <c r="E18" s="1">
        <f>Cat!E18+Gal!E18+And!E18+Ast!E18+Cnt!E18+Rio!E18+Mu!E18+Va!E18+Ara!E18+'C-M'!E18+Cana!E18+'Ex'!E18+Bal!E18+Mad!E18+CyL!E18</f>
        <v>16986.13</v>
      </c>
      <c r="F18" s="1">
        <f>Cat!F18+Gal!F18+And!F18+Ast!F18+Cnt!F18+Rio!F18+Mu!F18+Va!F18+Ara!F18+'C-M'!F18+Cana!F18+'Ex'!F18+Bal!F18+Mad!F18+CyL!F18</f>
        <v>19324.63901</v>
      </c>
      <c r="G18" s="1">
        <f>Cat!G18+Gal!G18+And!G18+Ast!G18+Cnt!G18+Rio!G18+Mu!G18+Va!G18+Ara!G18+'C-M'!G18+Cana!G18+'Ex'!G18+Bal!G18+Mad!G18+CyL!G18</f>
        <v>22753.31282</v>
      </c>
      <c r="H18" s="1">
        <f>Cat!H18+Gal!H18+And!H18+Ast!H18+Cnt!H18+Rio!H18+Mu!H18+Va!H18+Ara!H18+'C-M'!H18+Cana!H18+'Ex'!H18+Bal!H18+Mad!H18+CyL!H18</f>
        <v>24559.533609999995</v>
      </c>
      <c r="I18" s="1">
        <f>Cat!I18+Gal!I18+And!I18+Ast!I18+Cnt!I18+Rio!I18+Mu!I18+Va!I18+Ara!I18+'C-M'!I18+Cana!I18+'Ex'!I18+Bal!I18+Mad!I18+CyL!I18</f>
        <v>25784.147</v>
      </c>
      <c r="J18" s="1">
        <f>Cat!J18+Gal!J18+And!J18+Ast!J18+Cnt!J18+Rio!J18+Mu!J18+Va!J18+Ara!J18+'C-M'!J18+Cana!J18+'Ex'!J18+Bal!J18+Mad!J18+CyL!J18</f>
        <v>25167.03125</v>
      </c>
      <c r="K18" s="1">
        <f>Cat!K18+Gal!K18+And!K18+Ast!K18+Cnt!K18+Rio!K18+Mu!K18+Va!K18+Ara!K18+'C-M'!K18+Cana!K18+'Ex'!K18+Bal!K18+Mad!K18+CyL!K18</f>
        <v>36168.845010000005</v>
      </c>
      <c r="L18" s="1">
        <f>Cat!L18+Gal!L18+And!L18+Ast!L18+Cnt!L18+Rio!L18+Mu!L18+Va!L18+Ara!L18+'C-M'!L18+Cana!L18+'Ex'!L18+Bal!L18+Mad!L18+CyL!L18</f>
        <v>35216.75817000001</v>
      </c>
      <c r="M18" s="1">
        <f>Cat!M18+Gal!M18+And!M18+Ast!M18+Cnt!M18+Rio!M18+Mu!M18+Va!M18+Ara!M18+'C-M'!M18+Cana!M18+'Ex'!M18+Bal!M18+Mad!M18+CyL!M18</f>
        <v>35479.663444490005</v>
      </c>
      <c r="N18" s="1">
        <f>Cat!N18+Gal!N18+And!N18+Ast!N18+Cnt!N18+Rio!N18+Mu!N18+Va!N18+Ara!N18+'C-M'!N18+Cana!N18+'Ex'!N18+Bal!N18+Mad!N18+CyL!N18</f>
        <v>33422.31228425999</v>
      </c>
      <c r="O18" s="1">
        <f>Cat!O18+Gal!O18+And!O18+Ast!O18+Cnt!O18+Rio!O18+Mu!O18+Va!O18+Ara!O18+'C-M'!O18+Cana!O18+'Ex'!O18+Bal!O18+Mad!O18+CyL!O18</f>
        <v>33755.41739060001</v>
      </c>
      <c r="P18" s="1">
        <f>Cat!P18+Gal!P18+And!P18+Ast!P18+Cnt!P18+Rio!P18+Mu!P18+Va!P18+Ara!P18+'C-M'!P18+Cana!P18+'Ex'!P18+Bal!P18+Mad!P18+CyL!P18</f>
        <v>34936.17950472001</v>
      </c>
    </row>
    <row r="19" spans="2:16" ht="12.75">
      <c r="B19" t="s">
        <v>116</v>
      </c>
      <c r="C19" s="1">
        <f>Cat!C19+Gal!C19+And!C19+Ast!C19+Cnt!C19+Rio!C19+Mu!C19+Va!C19+Ara!C19+'C-M'!C19+Cana!C19+'Ex'!C19+Bal!C19+Mad!C19+CyL!C19</f>
        <v>1188.91811594</v>
      </c>
      <c r="D19" s="1">
        <f>Cat!D19+Gal!D19+And!D19+Ast!D19+Cnt!D19+Rio!D19+Mu!D19+Va!D19+Ara!D19+'C-M'!D19+Cana!D19+'Ex'!D19+Bal!D19+Mad!D19+CyL!D19</f>
        <v>1300.1740000000002</v>
      </c>
      <c r="E19" s="1">
        <f>Cat!E19+Gal!E19+And!E19+Ast!E19+Cnt!E19+Rio!E19+Mu!E19+Va!E19+Ara!E19+'C-M'!E19+Cana!E19+'Ex'!E19+Bal!E19+Mad!E19+CyL!E19</f>
        <v>1471.265</v>
      </c>
      <c r="F19" s="1">
        <f>Cat!F19+Gal!F19+And!F19+Ast!F19+Cnt!F19+Rio!F19+Mu!F19+Va!F19+Ara!F19+'C-M'!F19+Cana!F19+'Ex'!F19+Bal!F19+Mad!F19+CyL!F19</f>
        <v>1706.0928299999998</v>
      </c>
      <c r="G19" s="1">
        <f>Cat!G19+Gal!G19+And!G19+Ast!G19+Cnt!G19+Rio!G19+Mu!G19+Va!G19+Ara!G19+'C-M'!G19+Cana!G19+'Ex'!G19+Bal!G19+Mad!G19+CyL!G19</f>
        <v>1918.25101</v>
      </c>
      <c r="H19" s="1">
        <f>Cat!H19+Gal!H19+And!H19+Ast!H19+Cnt!H19+Rio!H19+Mu!H19+Va!H19+Ara!H19+'C-M'!H19+Cana!H19+'Ex'!H19+Bal!H19+Mad!H19+CyL!H19</f>
        <v>1983.56839</v>
      </c>
      <c r="I19" s="1">
        <f>Cat!I19+Gal!I19+And!I19+Ast!I19+Cnt!I19+Rio!I19+Mu!I19+Va!I19+Ara!I19+'C-M'!I19+Cana!I19+'Ex'!I19+Bal!I19+Mad!I19+CyL!I19</f>
        <v>1151.3978699999998</v>
      </c>
      <c r="J19" s="1">
        <f>Cat!J19+Gal!J19+And!J19+Ast!J19+Cnt!J19+Rio!J19+Mu!J19+Va!J19+Ara!J19+'C-M'!J19+Cana!J19+'Ex'!J19+Bal!J19+Mad!J19+CyL!J19</f>
        <v>740.21375</v>
      </c>
      <c r="K19" s="1">
        <f>Cat!K19+Gal!K19+And!K19+Ast!K19+Cnt!K19+Rio!K19+Mu!K19+Va!K19+Ara!K19+'C-M'!K19+Cana!K19+'Ex'!K19+Bal!K19+Mad!K19+CyL!K19</f>
        <v>740.21375</v>
      </c>
      <c r="L19" s="1">
        <f>Cat!L19+Gal!L19+And!L19+Ast!L19+Cnt!L19+Rio!L19+Mu!L19+Va!L19+Ara!L19+'C-M'!L19+Cana!L19+'Ex'!L19+Bal!L19+Mad!L19+CyL!L19</f>
        <v>670.77977</v>
      </c>
      <c r="M19" s="1">
        <f>Cat!M19+Gal!M19+And!M19+Ast!M19+Cnt!M19+Rio!M19+Mu!M19+Va!M19+Ara!M19+'C-M'!M19+Cana!M19+'Ex'!M19+Bal!M19+Mad!M19+CyL!M19</f>
        <v>504.87787829</v>
      </c>
      <c r="N19" s="1">
        <f>Cat!N19+Gal!N19+And!N19+Ast!N19+Cnt!N19+Rio!N19+Mu!N19+Va!N19+Ara!N19+'C-M'!N19+Cana!N19+'Ex'!N19+Bal!N19+Mad!N19+CyL!N19</f>
        <v>388.48830860000004</v>
      </c>
      <c r="O19" s="10">
        <f>Cat!O19+Gal!O19+And!O19+Ast!O19+Cnt!O19+Rio!O19+Mu!O19+Va!O19+Ara!O19+'C-M'!O19+Cana!O19+'Ex'!O19+Bal!O19+Mad!O19+CyL!O19</f>
        <v>295.29277551000007</v>
      </c>
      <c r="P19" s="10">
        <f>Cat!P19+Gal!P19+And!P19+Ast!P19+Cnt!P19+Rio!P19+Mu!P19+Va!P19+Ara!P19+'C-M'!P19+Cana!P19+'Ex'!P19+Bal!P19+Mad!P19+CyL!P19</f>
        <v>288.90844063</v>
      </c>
    </row>
    <row r="20" spans="2:16" ht="12.75">
      <c r="B20" t="s">
        <v>19</v>
      </c>
      <c r="C20" s="1">
        <f>Cat!C20+Gal!C20+And!C20+Ast!C20+Cnt!C20+Rio!C20+Mu!C20+Va!C20+Ara!C20+'C-M'!C20+Cana!C20+'Ex'!C20+Bal!C20+Mad!C20+CyL!C20</f>
        <v>752.97750549</v>
      </c>
      <c r="D20" s="1">
        <f>Cat!D20+Gal!D20+And!D20+Ast!D20+Cnt!D20+Rio!D20+Mu!D20+Va!D20+Ara!D20+'C-M'!D20+Cana!D20+'Ex'!D20+Bal!D20+Mad!D20+CyL!D20</f>
        <v>790.239</v>
      </c>
      <c r="E20" s="1">
        <f>Cat!E20+Gal!E20+And!E20+Ast!E20+Cnt!E20+Rio!E20+Mu!E20+Va!E20+Ara!E20+'C-M'!E20+Cana!E20+'Ex'!E20+Bal!E20+Mad!E20+CyL!E20</f>
        <v>828.04601</v>
      </c>
      <c r="F20" s="1">
        <f>Cat!F20+Gal!F20+And!F20+Ast!F20+Cnt!F20+Rio!F20+Mu!F20+Va!F20+Ara!F20+'C-M'!F20+Cana!F20+'Ex'!F20+Bal!F20+Mad!F20+CyL!F20</f>
        <v>845.8942099999999</v>
      </c>
      <c r="G20" s="1">
        <f>Cat!G20+Gal!G20+And!G20+Ast!G20+Cnt!G20+Rio!G20+Mu!G20+Va!G20+Ara!G20+'C-M'!G20+Cana!G20+'Ex'!G20+Bal!G20+Mad!G20+CyL!G20</f>
        <v>863.8665599999999</v>
      </c>
      <c r="H20" s="1">
        <f>Cat!H20+Gal!H20+And!H20+Ast!H20+Cnt!H20+Rio!H20+Mu!H20+Va!H20+Ara!H20+'C-M'!H20+Cana!H20+'Ex'!H20+Bal!H20+Mad!H20+CyL!H20</f>
        <v>888.1147399999999</v>
      </c>
      <c r="I20" s="1">
        <f>Cat!I20+Gal!I20+And!I20+Ast!I20+Cnt!I20+Rio!I20+Mu!I20+Va!I20+Ara!I20+'C-M'!I20+Cana!I20+'Ex'!I20+Bal!I20+Mad!I20+CyL!I20</f>
        <v>848.5865699999999</v>
      </c>
      <c r="J20" s="1">
        <f>Cat!J20+Gal!J20+And!J20+Ast!J20+Cnt!J20+Rio!J20+Mu!J20+Va!J20+Ara!J20+'C-M'!J20+Cana!J20+'Ex'!J20+Bal!J20+Mad!J20+CyL!J20</f>
        <v>804.1928099999999</v>
      </c>
      <c r="K20" s="1">
        <f>Cat!K20+Gal!K20+And!K20+Ast!K20+Cnt!K20+Rio!K20+Mu!K20+Va!K20+Ara!K20+'C-M'!K20+Cana!K20+'Ex'!K20+Bal!K20+Mad!K20+CyL!K20</f>
        <v>804.1928099999999</v>
      </c>
      <c r="L20" s="1">
        <f>Cat!L20+Gal!L20+And!L20+Ast!L20+Cnt!L20+Rio!L20+Mu!L20+Va!L20+Ara!L20+'C-M'!L20+Cana!L20+'Ex'!L20+Bal!L20+Mad!L20+CyL!L20</f>
        <v>788.0943599999998</v>
      </c>
      <c r="M20" s="1">
        <f>Cat!M20+Gal!M20+And!M20+Ast!M20+Cnt!M20+Rio!M20+Mu!M20+Va!M20+Ara!M20+'C-M'!M20+Cana!M20+'Ex'!M20+Bal!M20+Mad!M20+CyL!M20</f>
        <v>755.9223217599999</v>
      </c>
      <c r="N20" s="1">
        <f>Cat!N20+Gal!N20+And!N20+Ast!N20+Cnt!N20+Rio!N20+Mu!N20+Va!N20+Ara!N20+'C-M'!N20+Cana!N20+'Ex'!N20+Bal!N20+Mad!N20+CyL!N20</f>
        <v>700.7268346000001</v>
      </c>
      <c r="O20" s="1">
        <f>Cat!O20+Gal!O20+And!O20+Ast!O20+Cnt!O20+Rio!O20+Mu!O20+Va!O20+Ara!O20+'C-M'!O20+Cana!O20+'Ex'!O20+Bal!O20+Mad!O20+CyL!O20</f>
        <v>179.34900341000005</v>
      </c>
      <c r="P20" s="1"/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Cat!N21+Gal!N21+And!N21+Ast!N21+Cnt!N21+Rio!N21+Mu!N21+Va!N21+Ara!N21+'C-M'!N21+Cana!N21+'Ex'!N21+Bal!N21+Mad!N21+CyL!N21</f>
        <v>58.54887</v>
      </c>
      <c r="O21" s="1">
        <f>Cat!O21+Gal!O21+And!O21+Ast!O21+Cnt!O21+Rio!O21+Mu!O21+Va!O21+Ara!O21+'C-M'!O21+Cana!O21+'Ex'!O21+Bal!O21+Mad!O21+CyL!O21</f>
        <v>48.15576000000001</v>
      </c>
      <c r="P21" s="1">
        <f>Cat!P21+Gal!P21+And!P21+Ast!P21+Cnt!P21+Rio!P21+Mu!P21+Va!P21+Ara!P21+'C-M'!P21+Cana!P21+'Ex'!P21+Bal!P21+Mad!P21+CyL!P21</f>
        <v>46.06073</v>
      </c>
    </row>
    <row r="22" spans="13:16" ht="12.75">
      <c r="M22" s="1"/>
      <c r="N22" s="1"/>
      <c r="O22" s="1"/>
      <c r="P22" s="1"/>
    </row>
    <row r="23" spans="2:16" ht="12.75">
      <c r="B23" s="3" t="s">
        <v>20</v>
      </c>
      <c r="C23" s="4">
        <f>C24+C25+C26</f>
        <v>19793.83024345924</v>
      </c>
      <c r="D23" s="4">
        <f aca="true" t="shared" si="4" ref="D23:K23">D24+D25+D26</f>
        <v>21398.126000000004</v>
      </c>
      <c r="E23" s="4">
        <f t="shared" si="4"/>
        <v>23066.940110000003</v>
      </c>
      <c r="F23" s="4">
        <f t="shared" si="4"/>
        <v>25173.425610000006</v>
      </c>
      <c r="G23" s="4">
        <f t="shared" si="4"/>
        <v>27151.39905</v>
      </c>
      <c r="H23" s="4">
        <f t="shared" si="4"/>
        <v>28099.99732</v>
      </c>
      <c r="I23" s="4">
        <f t="shared" si="4"/>
        <v>25346.117419999995</v>
      </c>
      <c r="J23" s="4">
        <f t="shared" si="4"/>
        <v>20248.9165</v>
      </c>
      <c r="K23" s="4">
        <f t="shared" si="4"/>
        <v>28538.2329985</v>
      </c>
      <c r="L23" s="4">
        <f>L24+L25+L26</f>
        <v>36600.37559999999</v>
      </c>
      <c r="M23" s="4">
        <f>M24+M25+M26</f>
        <v>36234.49953843453</v>
      </c>
      <c r="N23" s="4">
        <f>N24+N25+N26</f>
        <v>36423.14327101763</v>
      </c>
      <c r="O23" s="4">
        <f>O24+O25+O26</f>
        <v>37796.49913509017</v>
      </c>
      <c r="P23" s="4">
        <f>P24+P25+P26</f>
        <v>40062.51275568809</v>
      </c>
    </row>
    <row r="24" spans="2:16" ht="12.75">
      <c r="B24" t="s">
        <v>21</v>
      </c>
      <c r="C24" s="1">
        <f>Cat!C24+Gal!C24+And!C24+Ast!C24+Cnt!C24+Rio!C24+Mu!C24+Va!C24+Ara!C24+'C-M'!C24+Cana!C24+'Ex'!C24+Bal!C24+Mad!C24+CyL!C24</f>
        <v>12919.647662166</v>
      </c>
      <c r="D24" s="1">
        <f>Cat!D24+Gal!D24+And!D24+Ast!D24+Cnt!D24+Rio!D24+Mu!D24+Va!D24+Ara!D24+'C-M'!D24+Cana!D24+'Ex'!D24+Bal!D24+Mad!D24+CyL!D24</f>
        <v>14202.820000000003</v>
      </c>
      <c r="E24" s="1">
        <f>Cat!E24+Gal!E24+And!E24+Ast!E24+Cnt!E24+Rio!E24+Mu!E24+Va!E24+Ara!E24+'C-M'!E24+Cana!E24+'Ex'!E24+Bal!E24+Mad!E24+CyL!E24</f>
        <v>15577.575</v>
      </c>
      <c r="F24" s="1">
        <f>Cat!F24+Gal!F24+And!F24+Ast!F24+Cnt!F24+Rio!F24+Mu!F24+Va!F24+Ara!F24+'C-M'!F24+Cana!F24+'Ex'!F24+Bal!F24+Mad!F24+CyL!F24</f>
        <v>17454.529360000004</v>
      </c>
      <c r="G24" s="1">
        <f>Cat!G24+Gal!G24+And!G24+Ast!G24+Cnt!G24+Rio!G24+Mu!G24+Va!G24+Ara!G24+'C-M'!G24+Cana!G24+'Ex'!G24+Bal!G24+Mad!G24+CyL!G24</f>
        <v>19128.27967</v>
      </c>
      <c r="H24" s="1">
        <f>Cat!H24+Gal!H24+And!H24+Ast!H24+Cnt!H24+Rio!H24+Mu!H24+Va!H24+Ara!H24+'C-M'!H24+Cana!H24+'Ex'!H24+Bal!H24+Mad!H24+CyL!H24</f>
        <v>19547.27917</v>
      </c>
      <c r="I24" s="1">
        <f>Cat!I24+Gal!I24+And!I24+Ast!I24+Cnt!I24+Rio!I24+Mu!I24+Va!I24+Ara!I24+'C-M'!I24+Cana!I24+'Ex'!I24+Bal!I24+Mad!I24+CyL!I24</f>
        <v>16807.268709999997</v>
      </c>
      <c r="J24" s="1">
        <f>Cat!J24+Gal!J24+And!J24+Ast!J24+Cnt!J24+Rio!J24+Mu!J24+Va!J24+Ara!J24+'C-M'!J24+Cana!J24+'Ex'!J24+Bal!J24+Mad!J24+CyL!J24</f>
        <v>11748.32064</v>
      </c>
      <c r="K24" s="1">
        <f>Cat!K24+Gal!K24+And!K24+Ast!K24+Cnt!K24+Rio!K24+Mu!K24+Va!K24+Ara!K24+'C-M'!K24+Cana!K24+'Ex'!K24+Bal!K24+Mad!K24+CyL!K24</f>
        <v>16783.3152</v>
      </c>
      <c r="L24" s="1">
        <f>Cat!L24+Gal!L24+And!L24+Ast!L24+Cnt!L24+Rio!L24+Mu!L24+Va!L24+Ara!L24+'C-M'!L24+Cana!L24+'Ex'!L24+Bal!L24+Mad!L24+CyL!L24</f>
        <v>24543.187409999995</v>
      </c>
      <c r="M24" s="1">
        <f>Cat!M24+Gal!M24+And!M24+Ast!M24+Cnt!M24+Rio!M24+Mu!M24+Va!M24+Ara!M24+'C-M'!M24+Cana!M24+'Ex'!M24+Bal!M24+Mad!M24+CyL!M24</f>
        <v>24651.037481825002</v>
      </c>
      <c r="N24" s="1">
        <f>Cat!N24+Gal!N24+And!N24+Ast!N24+Cnt!N24+Rio!N24+Mu!N24+Va!N24+Ara!N24+'C-M'!N24+Cana!N24+'Ex'!N24+Bal!N24+Mad!N24+CyL!N24</f>
        <v>25231.73328608</v>
      </c>
      <c r="O24" s="1">
        <f>Cat!O24+Gal!O24+And!O24+Ast!O24+Cnt!O24+Rio!O24+Mu!O24+Va!O24+Ara!O24+'C-M'!O24+Cana!O24+'Ex'!O24+Bal!O24+Mad!O24+CyL!O24</f>
        <v>25965.38501955</v>
      </c>
      <c r="P24" s="1">
        <f>Cat!P24+Gal!P24+And!P24+Ast!P24+Cnt!P24+Rio!P24+Mu!P24+Va!P24+Ara!P24+'C-M'!P24+Cana!P24+'Ex'!P24+Bal!P24+Mad!P24+CyL!P24</f>
        <v>28086.971116439996</v>
      </c>
    </row>
    <row r="25" spans="2:17" ht="12.75">
      <c r="B25" t="s">
        <v>25</v>
      </c>
      <c r="C25" s="1">
        <f>Cat!C25+Gal!C25+And!C25+Ast!C25+Cnt!C25+Rio!C25+Mu!C25+Va!C25+Ara!C25+'C-M'!C25+Cana!C25+'Ex'!C25+Bal!C25+Mad!C25+CyL!C25</f>
        <v>6183.805581293242</v>
      </c>
      <c r="D25" s="1">
        <f>Cat!D25+Gal!D25+And!D25+Ast!D25+Cnt!D25+Rio!D25+Mu!D25+Va!D25+Ara!D25+'C-M'!D25+Cana!D25+'Ex'!D25+Bal!D25+Mad!D25+CyL!D25</f>
        <v>6437.8369999999995</v>
      </c>
      <c r="E25" s="1">
        <f>Cat!E25+Gal!E25+And!E25+Ast!E25+Cnt!E25+Rio!E25+Mu!E25+Va!E25+Ara!E25+'C-M'!E25+Cana!E25+'Ex'!E25+Bal!E25+Mad!E25+CyL!E25</f>
        <v>6681.501830000001</v>
      </c>
      <c r="F25" s="1">
        <f>Cat!F25+Gal!F25+And!F25+Ast!F25+Cnt!F25+Rio!F25+Mu!F25+Va!F25+Ara!F25+'C-M'!F25+Cana!F25+'Ex'!F25+Bal!F25+Mad!F25+CyL!F25</f>
        <v>6865.21484</v>
      </c>
      <c r="G25" s="1">
        <f>Cat!G25+Gal!G25+And!G25+Ast!G25+Cnt!G25+Rio!G25+Mu!G25+Va!G25+Ara!G25+'C-M'!G25+Cana!G25+'Ex'!G25+Bal!G25+Mad!G25+CyL!G25</f>
        <v>7051.15882</v>
      </c>
      <c r="H25" s="1">
        <f>Cat!H25+Gal!H25+And!H25+Ast!H25+Cnt!H25+Rio!H25+Mu!H25+Va!H25+Ara!H25+'C-M'!H25+Cana!H25+'Ex'!H25+Bal!H25+Mad!H25+CyL!H25</f>
        <v>7488.839399999999</v>
      </c>
      <c r="I25" s="1">
        <f>Cat!I25+Gal!I25+And!I25+Ast!I25+Cnt!I25+Rio!I25+Mu!I25+Va!I25+Ara!I25+'C-M'!I25+Cana!I25+'Ex'!I25+Bal!I25+Mad!I25+CyL!I25</f>
        <v>7353.348169999999</v>
      </c>
      <c r="J25" s="1">
        <f>Cat!J25+Gal!J25+And!J25+Ast!J25+Cnt!J25+Rio!J25+Mu!J25+Va!J25+Ara!J25+'C-M'!J25+Cana!J25+'Ex'!J25+Bal!J25+Mad!J25+CyL!J25</f>
        <v>7231.82653</v>
      </c>
      <c r="K25" s="1">
        <f>Cat!K25+Gal!K25+And!K25+Ast!K25+Cnt!K25+Rio!K25+Mu!K25+Va!K25+Ara!K25+'C-M'!K25+Cana!K25+'Ex'!K25+Bal!K25+Mad!K25+CyL!K25</f>
        <v>10486.148468499998</v>
      </c>
      <c r="L25" s="1">
        <f>Cat!L25+Gal!L25+And!L25+Ast!L25+Cnt!L25+Rio!L25+Mu!L25+Va!L25+Ara!L25+'C-M'!L25+Cana!L25+'Ex'!L25+Bal!L25+Mad!L25+CyL!L25</f>
        <v>10696.7358</v>
      </c>
      <c r="M25" s="1">
        <f>Cat!M25+Gal!M25+And!M25+Ast!M25+Cnt!M25+Rio!M25+Mu!M25+Va!M25+Ara!M25+'C-M'!M25+Cana!M25+'Ex'!M25+Bal!M25+Mad!M25+CyL!M25</f>
        <v>10213.9126535624</v>
      </c>
      <c r="N25" s="1">
        <f>Cat!N25+Gal!N25+And!N25+Ast!N25+Cnt!N25+Rio!N25+Mu!N25+Va!N25+Ara!N25+'C-M'!N25+Cana!N25+'Ex'!N25+Bal!N25+Mad!N25+CyL!N25</f>
        <v>9687.7857184072</v>
      </c>
      <c r="O25" s="1">
        <f>Cat!O25+Gal!O25+And!O25+Ast!O25+Cnt!O25+Rio!O25+Mu!O25+Va!O25+Ara!O25+'C-M'!O25+Cana!O25+'Ex'!O25+Bal!O25+Mad!O25+CyL!O25</f>
        <v>10389.191136136802</v>
      </c>
      <c r="P25" s="1">
        <f>Cat!P25+Gal!P25+And!P25+Ast!P25+Cnt!P25+Rio!P25+Mu!P25+Va!P25+Ara!P25+'C-M'!P25+Cana!P25+'Ex'!P25+Bal!P25+Mad!P25+CyL!P25</f>
        <v>10595.6603966474</v>
      </c>
      <c r="Q25" s="1">
        <f>P25+P26</f>
        <v>11975.54163924809</v>
      </c>
    </row>
    <row r="26" spans="2:16" ht="12.75">
      <c r="B26" t="s">
        <v>102</v>
      </c>
      <c r="C26" s="1">
        <f>Cat!C26+Gal!C26+And!C26+Ast!C26+Cnt!C26+Rio!C26+Mu!C26+Va!C26+Ara!C26+'C-M'!C26+Cana!C26+'Ex'!C26+Bal!C26+Mad!C26+CyL!C26</f>
        <v>690.377</v>
      </c>
      <c r="D26" s="1">
        <f>Cat!D26+Gal!D26+And!D26+Ast!D26+Cnt!D26+Rio!D26+Mu!D26+Va!D26+Ara!D26+'C-M'!D26+Cana!D26+'Ex'!D26+Bal!D26+Mad!D26+CyL!D26</f>
        <v>757.469</v>
      </c>
      <c r="E26" s="1">
        <f>Cat!E26+Gal!E26+And!E26+Ast!E26+Cnt!E26+Rio!E26+Mu!E26+Va!E26+Ara!E26+'C-M'!E26+Cana!E26+'Ex'!E26+Bal!E26+Mad!E26+CyL!E26</f>
        <v>807.8632799999998</v>
      </c>
      <c r="F26" s="1">
        <f>Cat!F26+Gal!F26+And!F26+Ast!F26+Cnt!F26+Rio!F26+Mu!F26+Va!F26+Ara!F26+'C-M'!F26+Cana!F26+'Ex'!F26+Bal!F26+Mad!F26+CyL!F26</f>
        <v>853.6814099999999</v>
      </c>
      <c r="G26" s="1">
        <f>Cat!G26+Gal!G26+And!G26+Ast!G26+Cnt!G26+Rio!G26+Mu!G26+Va!G26+Ara!G26+'C-M'!G26+Cana!G26+'Ex'!G26+Bal!G26+Mad!G26+CyL!G26</f>
        <v>971.96056</v>
      </c>
      <c r="H26" s="1">
        <f>Cat!H26+Gal!H26+And!H26+Ast!H26+Cnt!H26+Rio!H26+Mu!H26+Va!H26+Ara!H26+'C-M'!H26+Cana!H26+'Ex'!H26+Bal!H26+Mad!H26+CyL!H26</f>
        <v>1063.87875</v>
      </c>
      <c r="I26" s="1">
        <f>Cat!I26+Gal!I26+And!I26+Ast!I26+Cnt!I26+Rio!I26+Mu!I26+Va!I26+Ara!I26+'C-M'!I26+Cana!I26+'Ex'!I26+Bal!I26+Mad!I26+CyL!I26</f>
        <v>1185.5005400000002</v>
      </c>
      <c r="J26" s="1">
        <f>Cat!J26+Gal!J26+And!J26+Ast!J26+Cnt!J26+Rio!J26+Mu!J26+Va!J26+Ara!J26+'C-M'!J26+Cana!J26+'Ex'!J26+Bal!J26+Mad!J26+CyL!J26</f>
        <v>1268.7693299999999</v>
      </c>
      <c r="K26" s="1">
        <f>Cat!K26+Gal!K26+And!K26+Ast!K26+Cnt!K26+Rio!K26+Mu!K26+Va!K26+Ara!K26+'C-M'!K26+Cana!K26+'Ex'!K26+Bal!K26+Mad!K26+CyL!K26</f>
        <v>1268.7693299999999</v>
      </c>
      <c r="L26" s="1">
        <f>Cat!L26+Gal!L26+And!L26+Ast!L26+Cnt!L26+Rio!L26+Mu!L26+Va!L26+Ara!L26+'C-M'!L26+Cana!L26+'Ex'!L26+Bal!L26+Mad!L26+CyL!L26</f>
        <v>1360.45239</v>
      </c>
      <c r="M26" s="1">
        <f>Cat!M26+Gal!M26+And!M26+Ast!M26+Cnt!M26+Rio!M26+Mu!M26+Va!M26+Ara!M26+'C-M'!M26+Cana!M26+'Ex'!M26+Bal!M26+Mad!M26+CyL!M26</f>
        <v>1369.5494030471336</v>
      </c>
      <c r="N26" s="1">
        <f>Cat!N26+Gal!N26+And!N26+Ast!N26+Cnt!N26+Rio!N26+Mu!N26+Va!N26+Ara!N26+'C-M'!N26+Cana!N26+'Ex'!N26+Bal!N26+Mad!N26+CyL!N26</f>
        <v>1503.6242665304292</v>
      </c>
      <c r="O26" s="1">
        <f>Cat!O26+Gal!O26+And!O26+Ast!O26+Cnt!O26+Rio!O26+Mu!O26+Va!O26+Ara!O26+'C-M'!O26+Cana!O26+'Ex'!O26+Bal!O26+Mad!O26+CyL!O26</f>
        <v>1441.9229794033706</v>
      </c>
      <c r="P26" s="1">
        <f>Cat!P26+Gal!P26+And!P26+Ast!P26+Cnt!P26+Rio!P26+Mu!P26+Va!P26+Ara!P26+'C-M'!P26+Cana!P26+'Ex'!P26+Bal!P26+Mad!P26+CyL!P26</f>
        <v>1379.8812426006898</v>
      </c>
    </row>
    <row r="27" spans="13:16" ht="12.75">
      <c r="M27" s="1"/>
      <c r="N27" s="1"/>
      <c r="O27" s="1"/>
      <c r="P27" s="1"/>
    </row>
    <row r="28" spans="2:16" ht="12.75">
      <c r="B28" s="3" t="s">
        <v>103</v>
      </c>
      <c r="C28" s="4">
        <f aca="true" t="shared" si="5" ref="C28:M28">SUM(C29:C37)</f>
        <v>20684.234287074905</v>
      </c>
      <c r="D28" s="4">
        <f t="shared" si="5"/>
        <v>22087.134937673098</v>
      </c>
      <c r="E28" s="4">
        <f t="shared" si="5"/>
        <v>23089.4629314255</v>
      </c>
      <c r="F28" s="4">
        <f t="shared" si="5"/>
        <v>25552.392458802602</v>
      </c>
      <c r="G28" s="4">
        <f t="shared" si="5"/>
        <v>29182.1222568335</v>
      </c>
      <c r="H28" s="4">
        <f t="shared" si="5"/>
        <v>31441.996356443702</v>
      </c>
      <c r="I28" s="4">
        <f t="shared" si="5"/>
        <v>26598.589963523205</v>
      </c>
      <c r="J28" s="4">
        <f t="shared" si="5"/>
        <v>21254.275592879127</v>
      </c>
      <c r="K28" s="4">
        <f t="shared" si="5"/>
        <v>11356.906441500003</v>
      </c>
      <c r="L28" s="4">
        <f t="shared" si="5"/>
        <v>16409.163677258024</v>
      </c>
      <c r="M28" s="4">
        <f t="shared" si="5"/>
        <v>13589.86368356253</v>
      </c>
      <c r="N28" s="4">
        <f>SUM(N29:N37)</f>
        <v>11533.21623299335</v>
      </c>
      <c r="O28" s="4">
        <f>SUM(O29:O37)</f>
        <v>8265.187863452475</v>
      </c>
      <c r="P28" s="4">
        <f>SUM(P29:P37)</f>
        <v>8403.00156997931</v>
      </c>
    </row>
    <row r="29" spans="2:16" ht="12.75">
      <c r="B29" t="s">
        <v>104</v>
      </c>
      <c r="C29" s="1">
        <f>Cat!C29+Gal!C29+And!C29+Ast!C29+Cnt!C29+Rio!C29+Mu!C29+Va!C29+Ara!C29+'C-M'!C29+Cana!C29+'Ex'!C29+Bal!C29+Mad!C29+CyL!C29</f>
        <v>20475.404917074906</v>
      </c>
      <c r="D29" s="1">
        <f>Cat!D29+Gal!D29+And!D29+Ast!D29+Cnt!D29+Rio!D29+Mu!D29+Va!D29+Ara!D29+'C-M'!D29+Cana!D29+'Ex'!D29+Bal!D29+Mad!D29+CyL!D29</f>
        <v>21863.0529376731</v>
      </c>
      <c r="E29" s="1">
        <f>Cat!E29+Gal!E29+And!E29+Ast!E29+Cnt!E29+Rio!E29+Mu!E29+Va!E29+Ara!E29+'C-M'!E29+Cana!E29+'Ex'!E29+Bal!E29+Mad!E29+CyL!E29</f>
        <v>22496.6259314255</v>
      </c>
      <c r="F29" s="1">
        <f>Cat!F29+Gal!F29+And!F29+Ast!F29+Cnt!F29+Rio!F29+Mu!F29+Va!F29+Ara!F29+'C-M'!F29+Cana!F29+'Ex'!F29+Bal!F29+Mad!F29+CyL!F29</f>
        <v>25409.2067488026</v>
      </c>
      <c r="G29" s="1">
        <f>Cat!G29+Gal!G29+And!G29+Ast!G29+Cnt!G29+Rio!G29+Mu!G29+Va!G29+Ara!G29+'C-M'!G29+Cana!G29+'Ex'!G29+Bal!G29+Mad!G29+CyL!G29</f>
        <v>28613.1092968335</v>
      </c>
      <c r="H29" s="1">
        <f>Cat!H29+Gal!H29+And!H29+Ast!H29+Cnt!H29+Rio!H29+Mu!H29+Va!H29+Ara!H29+'C-M'!H29+Cana!H29+'Ex'!H29+Bal!H29+Mad!H29+CyL!H29</f>
        <v>30725.037836443702</v>
      </c>
      <c r="I29" s="1">
        <f>Cat!I29+Gal!I29+And!I29+Ast!I29+Cnt!I29+Rio!I29+Mu!I29+Va!I29+Ara!I29+'C-M'!I29+Cana!I29+'Ex'!I29+Bal!I29+Mad!I29+CyL!I29</f>
        <v>25443.589983523205</v>
      </c>
      <c r="J29" s="1">
        <f>Cat!J29+Gal!J29+And!J29+Ast!J29+Cnt!J29+Rio!J29+Mu!J29+Va!J29+Ara!J29+'C-M'!J29+Cana!J29+'Ex'!J29+Bal!J29+Mad!J29+CyL!J29</f>
        <v>18001.995842879125</v>
      </c>
      <c r="K29" s="1">
        <f>Cat!K29+Gal!K29+And!K29+Ast!K29+Cnt!K29+Rio!K29+Mu!K29+Va!K29+Ara!K29+'C-M'!K29+Cana!K29+'Ex'!K29+Bal!K29+Mad!K29+CyL!K29</f>
        <v>3843.395035476221</v>
      </c>
      <c r="L29" s="1">
        <f>Cat!L29+Gal!L29+And!L29+Ast!L29+Cnt!L29+Rio!L29+Mu!L29+Va!L29+Ara!L29+'C-M'!L29+Cana!L29+'Ex'!L29+Bal!L29+Mad!L29+CyL!L29</f>
        <v>3592.6658149960012</v>
      </c>
      <c r="M29" s="1">
        <f>Cat!M29+Gal!M29+And!M29+Ast!M29+Cnt!M29+Rio!M29+Mu!M29+Va!M29+Ara!M29+'C-M'!M29+Cana!M29+'Ex'!M29+Bal!M29+Mad!M29+CyL!M29</f>
        <v>1418.678037001227</v>
      </c>
      <c r="N29" s="1">
        <f>Cat!N29+Gal!N29+And!N29+Ast!N29+Cnt!N29+Rio!N29+Mu!N29+Va!N29+Ara!N29+'C-M'!N29+Cana!N29+'Ex'!N29+Bal!N29+Mad!N29+CyL!N29</f>
        <v>504.06732561182525</v>
      </c>
      <c r="O29" s="1">
        <f>Cat!O29+Gal!O29+And!O29+Ast!O29+Cnt!O29+Rio!O29+Mu!O29+Va!O29+Ara!O29+'C-M'!O29+Cana!O29+'Ex'!O29+Bal!O29+Mad!O29+CyL!O29</f>
        <v>-4184.579155685508</v>
      </c>
      <c r="P29" s="1">
        <f>Cat!P29+Gal!P29+And!P29+Ast!P29+Cnt!P29+Rio!P29+Mu!P29+Va!P29+Ara!P29+'C-M'!P29+Cana!P29+'Ex'!P29+Bal!P29+Mad!P29+CyL!P29</f>
        <v>-4862.201205155697</v>
      </c>
    </row>
    <row r="30" spans="2:16" ht="12.75">
      <c r="B30" t="s">
        <v>24</v>
      </c>
      <c r="C30" s="1">
        <f>Cat!C30+Gal!C30+And!C30+Ast!C30+Cnt!C30+Rio!C30+Mu!C30+Va!C30+Ara!C30+'C-M'!C30+Cana!C30+'Ex'!C30+Bal!C30+Mad!C30+CyL!C30</f>
        <v>208.82937</v>
      </c>
      <c r="D30" s="1">
        <f>Cat!D30+Gal!D30+And!D30+Ast!D30+Cnt!D30+Rio!D30+Mu!D30+Va!D30+Ara!D30+'C-M'!D30+Cana!D30+'Ex'!D30+Bal!D30+Mad!D30+CyL!D30</f>
        <v>224.082</v>
      </c>
      <c r="E30" s="1">
        <f>Cat!E30+Gal!E30+And!E30+Ast!E30+Cnt!E30+Rio!E30+Mu!E30+Va!E30+Ara!E30+'C-M'!E30+Cana!E30+'Ex'!E30+Bal!E30+Mad!E30+CyL!E30</f>
        <v>592.837</v>
      </c>
      <c r="F30" s="1">
        <f>Cat!F30+Gal!F30+And!F30+Ast!F30+Cnt!F30+Rio!F30+Mu!F30+Va!F30+Ara!F30+'C-M'!F30+Cana!F30+'Ex'!F30+Bal!F30+Mad!F30+CyL!F30</f>
        <v>143.18571</v>
      </c>
      <c r="G30" s="1">
        <f>Cat!G30+Gal!G30+And!G30+Ast!G30+Cnt!G30+Rio!G30+Mu!G30+Va!G30+Ara!G30+'C-M'!G30+Cana!G30+'Ex'!G30+Bal!G30+Mad!G30+CyL!G30</f>
        <v>14.01296</v>
      </c>
      <c r="H30" s="1">
        <f>Cat!H30+Gal!H30+And!H30+Ast!H30+Cnt!H30+Rio!H30+Mu!H30+Va!H30+Ara!H30+'C-M'!H30+Cana!H30+'Ex'!H30+Bal!H30+Mad!H30+CyL!H30</f>
        <v>61.95852000000001</v>
      </c>
      <c r="I30" s="1">
        <f>Cat!I30+Gal!I30+And!I30+Ast!I30+Cnt!I30+Rio!I30+Mu!I30+Va!I30+Ara!I30+'C-M'!I30+Cana!I30+'Ex'!I30+Bal!I30+Mad!I30+CyL!I30</f>
        <v>499.9999800000001</v>
      </c>
      <c r="J30" s="1">
        <f>Cat!J30+Gal!J30+And!J30+Ast!J30+Cnt!J30+Rio!J30+Mu!J30+Va!J30+Ara!J30+'C-M'!J30+Cana!J30+'Ex'!J30+Bal!J30+Mad!J30+CyL!J30</f>
        <v>500</v>
      </c>
      <c r="K30" s="1">
        <f>Cat!K30+Gal!K30+And!K30+Ast!K30+Cnt!K30+Rio!K30+Mu!K30+Va!K30+Ara!K30+'C-M'!K30+Cana!K30+'Ex'!K30+Bal!K30+Mad!K30+CyL!K30</f>
        <v>0</v>
      </c>
      <c r="L30" s="1">
        <f>Cat!L30+Gal!L30+And!L30+Ast!L30+Cnt!L30+Rio!L30+Mu!L30+Va!L30+Ara!L30+'C-M'!L30+Cana!L30+'Ex'!L30+Bal!L30+Mad!L30+CyL!L30</f>
        <v>0</v>
      </c>
      <c r="M30" s="1">
        <f>Cat!M30+Gal!M30+And!M30+Ast!M30+Cnt!M30+Rio!M30+Mu!M30+Va!M30+Ara!M30+'C-M'!M30+Cana!M30+'Ex'!M30+Bal!M30+Mad!M30+CyL!M30</f>
        <v>0</v>
      </c>
      <c r="N30" s="1">
        <f>Cat!N30+Gal!N30+And!N30+Ast!N30+Cnt!N30+Rio!N30+Mu!N30+Va!N30+Ara!N30+'C-M'!N30+Cana!N30+'Ex'!N30+Bal!N30+Mad!N30+CyL!N30</f>
        <v>0</v>
      </c>
      <c r="O30" s="1">
        <f>Cat!O30+Gal!O30+And!O30+Ast!O30+Cnt!O30+Rio!O30+Mu!O30+Va!O30+Ara!O30+'C-M'!O30+Cana!O30+'Ex'!O30+Bal!O30+Mad!O30+CyL!O30</f>
        <v>0</v>
      </c>
      <c r="P30" s="1">
        <f>Cat!P30+Gal!P30+And!P30+Ast!P30+Cnt!P30+Rio!P30+Mu!P30+Va!P30+Ara!P30+'C-M'!P30+Cana!P30+'Ex'!P30+Bal!P30+Mad!P30+CyL!P30</f>
        <v>0</v>
      </c>
    </row>
    <row r="31" spans="2:16" ht="12.75">
      <c r="B31" t="s">
        <v>82</v>
      </c>
      <c r="C31" s="1">
        <f>Cat!C31+Gal!C31+And!C31+Ast!C31+Cnt!C31+Rio!C31+Mu!C31+Va!C31+Ara!C31+'C-M'!C31+Cana!C31+'Ex'!C31+Bal!C31+Mad!C31+CyL!C31</f>
        <v>0</v>
      </c>
      <c r="D31" s="1">
        <f>Cat!D31+Gal!D31+And!D31+Ast!D31+Cnt!D31+Rio!D31+Mu!D31+Va!D31+Ara!D31+'C-M'!D31+Cana!D31+'Ex'!D31+Bal!D31+Mad!D31+CyL!D31</f>
        <v>0</v>
      </c>
      <c r="E31" s="1">
        <f>Cat!E31+Gal!E31+And!E31+Ast!E31+Cnt!E31+Rio!E31+Mu!E31+Va!E31+Ara!E31+'C-M'!E31+Cana!E31+'Ex'!E31+Bal!E31+Mad!E31+CyL!E31</f>
        <v>0</v>
      </c>
      <c r="F31" s="1">
        <f>Cat!F31+Gal!F31+And!F31+Ast!F31+Cnt!F31+Rio!F31+Mu!F31+Va!F31+Ara!F31+'C-M'!F31+Cana!F31+'Ex'!F31+Bal!F31+Mad!F31+CyL!F31</f>
        <v>0</v>
      </c>
      <c r="G31" s="1">
        <f>Cat!G31+Gal!G31+And!G31+Ast!G31+Cnt!G31+Rio!G31+Mu!G31+Va!G31+Ara!G31+'C-M'!G31+Cana!G31+'Ex'!G31+Bal!G31+Mad!G31+CyL!G31</f>
        <v>555</v>
      </c>
      <c r="H31" s="1">
        <f>Cat!H31+Gal!H31+And!H31+Ast!H31+Cnt!H31+Rio!H31+Mu!H31+Va!H31+Ara!H31+'C-M'!H31+Cana!H31+'Ex'!H31+Bal!H31+Mad!H31+CyL!H31</f>
        <v>655</v>
      </c>
      <c r="I31" s="1">
        <f>Cat!I31+Gal!I31+And!I31+Ast!I31+Cnt!I31+Rio!I31+Mu!I31+Va!I31+Ara!I31+'C-M'!I31+Cana!I31+'Ex'!I31+Bal!I31+Mad!I31+CyL!I31</f>
        <v>654.9999999999999</v>
      </c>
      <c r="J31" s="1">
        <f>Cat!J31+Gal!J31+And!J31+Ast!J31+Cnt!J31+Rio!J31+Mu!J31+Va!J31+Ara!J31+'C-M'!J31+Cana!J31+'Ex'!J31+Bal!J31+Mad!J31+CyL!J31</f>
        <v>655</v>
      </c>
      <c r="K31" s="1">
        <f>Cat!K31+Gal!K31+And!K31+Ast!K31+Cnt!K31+Rio!K31+Mu!K31+Va!K31+Ara!K31+'C-M'!K31+Cana!K31+'Ex'!K31+Bal!K31+Mad!K31+CyL!K31</f>
        <v>0</v>
      </c>
      <c r="L31" s="1">
        <f>Cat!L31+Gal!L31+And!L31+Ast!L31+Cnt!L31+Rio!L31+Mu!L31+Va!L31+Ara!L31+'C-M'!L31+Cana!L31+'Ex'!L31+Bal!L31+Mad!L31+CyL!L31</f>
        <v>0</v>
      </c>
      <c r="M31" s="1">
        <f>Cat!M31+Gal!M31+And!M31+Ast!M31+Cnt!M31+Rio!M31+Mu!M31+Va!M31+Ara!M31+'C-M'!M31+Cana!M31+'Ex'!M31+Bal!M31+Mad!M31+CyL!M31</f>
        <v>0</v>
      </c>
      <c r="N31" s="1">
        <f>Cat!N31+Gal!N31+And!N31+Ast!N31+Cnt!N31+Rio!N31+Mu!N31+Va!N31+Ara!N31+'C-M'!N31+Cana!N31+'Ex'!N31+Bal!N31+Mad!N31+CyL!N31</f>
        <v>0</v>
      </c>
      <c r="O31" s="1">
        <f>Cat!O31+Gal!O31+And!O31+Ast!O31+Cnt!O31+Rio!O31+Mu!O31+Va!O31+Ara!O31+'C-M'!O31+Cana!O31+'Ex'!O31+Bal!O31+Mad!O31+CyL!O31</f>
        <v>0</v>
      </c>
      <c r="P31" s="1">
        <f>Cat!P31+Gal!P31+And!P31+Ast!P31+Cnt!P31+Rio!P31+Mu!P31+Va!P31+Ara!P31+'C-M'!P31+Cana!P31+'Ex'!P31+Bal!P31+Mad!P31+CyL!P31</f>
        <v>0</v>
      </c>
    </row>
    <row r="32" spans="2:16" ht="12.75">
      <c r="B32" t="s">
        <v>126</v>
      </c>
      <c r="C32" s="1">
        <f>Cat!C32+Gal!C32+And!C32+Ast!C32+Cnt!C32+Rio!C32+Mu!C32+Va!C32+Ara!C32+'C-M'!C32+Cana!C32+'Ex'!C32+Bal!C32+Mad!C32+CyL!C32</f>
        <v>0</v>
      </c>
      <c r="D32" s="1">
        <f>Cat!D32+Gal!D32+And!D32+Ast!D32+Cnt!D32+Rio!D32+Mu!D32+Va!D32+Ara!D32+'C-M'!D32+Cana!D32+'Ex'!D32+Bal!D32+Mad!D32+CyL!D32</f>
        <v>0</v>
      </c>
      <c r="E32" s="1">
        <f>Cat!E32+Gal!E32+And!E32+Ast!E32+Cnt!E32+Rio!E32+Mu!E32+Va!E32+Ara!E32+'C-M'!E32+Cana!E32+'Ex'!E32+Bal!E32+Mad!E32+CyL!E32</f>
        <v>0</v>
      </c>
      <c r="F32" s="1">
        <f>Cat!F32+Gal!F32+And!F32+Ast!F32+Cnt!F32+Rio!F32+Mu!F32+Va!F32+Ara!F32+'C-M'!F32+Cana!F32+'Ex'!F32+Bal!F32+Mad!F32+CyL!F32</f>
        <v>0</v>
      </c>
      <c r="G32" s="1">
        <f>Cat!G32+Gal!G32+And!G32+Ast!G32+Cnt!G32+Rio!G32+Mu!G32+Va!G32+Ara!G32+'C-M'!G32+Cana!G32+'Ex'!G32+Bal!G32+Mad!G32+CyL!G32</f>
        <v>0</v>
      </c>
      <c r="H32" s="1">
        <f>Cat!H32+Gal!H32+And!H32+Ast!H32+Cnt!H32+Rio!H32+Mu!H32+Va!H32+Ara!H32+'C-M'!H32+Cana!H32+'Ex'!H32+Bal!H32+Mad!H32+CyL!H32</f>
        <v>0</v>
      </c>
      <c r="I32" s="1">
        <f>Cat!I32+Gal!I32+And!I32+Ast!I32+Cnt!I32+Rio!I32+Mu!I32+Va!I32+Ara!I32+'C-M'!I32+Cana!I32+'Ex'!I32+Bal!I32+Mad!I32+CyL!I32</f>
        <v>0</v>
      </c>
      <c r="J32" s="1">
        <f>Cat!J32+Gal!J32+And!J32+Ast!J32+Cnt!J32+Rio!J32+Mu!J32+Va!J32+Ara!J32+'C-M'!J32+Cana!J32+'Ex'!J32+Bal!J32+Mad!J32+CyL!J32</f>
        <v>2097.27975</v>
      </c>
      <c r="K32" s="1">
        <f>Cat!K32+Gal!K32+And!K32+Ast!K32+Cnt!K32+Rio!K32+Mu!K32+Va!K32+Ara!K32+'C-M'!K32+Cana!K32+'Ex'!K32+Bal!K32+Mad!K32+CyL!K32</f>
        <v>0</v>
      </c>
      <c r="L32" s="1">
        <f>Cat!L32+Gal!L32+And!L32+Ast!L32+Cnt!L32+Rio!L32+Mu!L32+Va!L32+Ara!L32+'C-M'!L32+Cana!L32+'Ex'!L32+Bal!L32+Mad!L32+CyL!L32</f>
        <v>0</v>
      </c>
      <c r="M32" s="1">
        <f>Cat!M32+Gal!M32+And!M32+Ast!M32+Cnt!M32+Rio!M32+Mu!M32+Va!M32+Ara!M32+'C-M'!M32+Cana!M32+'Ex'!M32+Bal!M32+Mad!M32+CyL!M32</f>
        <v>0</v>
      </c>
      <c r="N32" s="1">
        <f>Cat!N32+Gal!N32+And!N32+Ast!N32+Cnt!N32+Rio!N32+Mu!N32+Va!N32+Ara!N32+'C-M'!N32+Cana!N32+'Ex'!N32+Bal!N32+Mad!N32+CyL!N32</f>
        <v>0</v>
      </c>
      <c r="O32" s="1">
        <f>Cat!O32+Gal!O32+And!O32+Ast!O32+Cnt!O32+Rio!O32+Mu!O32+Va!O32+Ara!O32+'C-M'!O32+Cana!O32+'Ex'!O32+Bal!O32+Mad!O32+CyL!O32</f>
        <v>0</v>
      </c>
      <c r="P32" s="1">
        <f>Cat!P32+Gal!P32+And!P32+Ast!P32+Cnt!P32+Rio!P32+Mu!P32+Va!P32+Ara!P32+'C-M'!P32+Cana!P32+'Ex'!P32+Bal!P32+Mad!P32+CyL!P32</f>
        <v>0</v>
      </c>
    </row>
    <row r="33" spans="2:16" ht="12.75">
      <c r="B33" t="s">
        <v>127</v>
      </c>
      <c r="C33" s="1">
        <f>Cat!C33+Gal!C33+And!C33+Ast!C33+Cnt!C33+Rio!C33+Mu!C33+Va!C33+Ara!C33+'C-M'!C33+Cana!C33+'Ex'!C33+Bal!C33+Mad!C33+CyL!C33</f>
        <v>0</v>
      </c>
      <c r="D33" s="1">
        <f>Cat!D33+Gal!D33+And!D33+Ast!D33+Cnt!D33+Rio!D33+Mu!D33+Va!D33+Ara!D33+'C-M'!D33+Cana!D33+'Ex'!D33+Bal!D33+Mad!D33+CyL!D33</f>
        <v>0</v>
      </c>
      <c r="E33" s="1">
        <f>Cat!E33+Gal!E33+And!E33+Ast!E33+Cnt!E33+Rio!E33+Mu!E33+Va!E33+Ara!E33+'C-M'!E33+Cana!E33+'Ex'!E33+Bal!E33+Mad!E33+CyL!E33</f>
        <v>0</v>
      </c>
      <c r="F33" s="1">
        <f>Cat!F33+Gal!F33+And!F33+Ast!F33+Cnt!F33+Rio!F33+Mu!F33+Va!F33+Ara!F33+'C-M'!F33+Cana!F33+'Ex'!F33+Bal!F33+Mad!F33+CyL!F33</f>
        <v>0</v>
      </c>
      <c r="G33" s="1">
        <f>Cat!G33+Gal!G33+And!G33+Ast!G33+Cnt!G33+Rio!G33+Mu!G33+Va!G33+Ara!G33+'C-M'!G33+Cana!G33+'Ex'!G33+Bal!G33+Mad!G33+CyL!G33</f>
        <v>0</v>
      </c>
      <c r="H33" s="1">
        <f>Cat!H33+Gal!H33+And!H33+Ast!H33+Cnt!H33+Rio!H33+Mu!H33+Va!H33+Ara!H33+'C-M'!H33+Cana!H33+'Ex'!H33+Bal!H33+Mad!H33+CyL!H33</f>
        <v>0</v>
      </c>
      <c r="I33" s="1">
        <f>Cat!I33+Gal!I33+And!I33+Ast!I33+Cnt!I33+Rio!I33+Mu!I33+Va!I33+Ara!I33+'C-M'!I33+Cana!I33+'Ex'!I33+Bal!I33+Mad!I33+CyL!I33</f>
        <v>0</v>
      </c>
      <c r="J33" s="1">
        <f>Cat!J33+Gal!J33+And!J33+Ast!J33+Cnt!J33+Rio!J33+Mu!J33+Va!J33+Ara!J33+'C-M'!J33+Cana!J33+'Ex'!J33+Bal!J33+Mad!J33+CyL!J33</f>
        <v>0</v>
      </c>
      <c r="K33" s="1">
        <f>Cat!K33+Gal!K33+And!K33+Ast!K33+Cnt!K33+Rio!K33+Mu!K33+Va!K33+Ara!K33+'C-M'!K33+Cana!K33+'Ex'!K33+Bal!K33+Mad!K33+CyL!K33</f>
        <v>3315.7943560237827</v>
      </c>
      <c r="L33" s="1">
        <f>Cat!L33+Gal!L33+And!L33+Ast!L33+Cnt!L33+Rio!L33+Mu!L33+Va!L33+Ara!L33+'C-M'!L33+Cana!L33+'Ex'!L33+Bal!L33+Mad!L33+CyL!L33</f>
        <v>7497.594000000023</v>
      </c>
      <c r="M33" s="1">
        <f>Cat!M33+Gal!M33+And!M33+Ast!M33+Cnt!M33+Rio!M33+Mu!M33+Va!M33+Ara!M33+'C-M'!M33+Cana!M33+'Ex'!M33+Bal!M33+Mad!M33+CyL!M33</f>
        <v>7052.957999999997</v>
      </c>
      <c r="N33" s="1">
        <f>Cat!N33+Gal!N33+And!N33+Ast!N33+Cnt!N33+Rio!N33+Mu!N33+Va!N33+Ara!N33+'C-M'!N33+Cana!N33+'Ex'!N33+Bal!N33+Mad!N33+CyL!N33</f>
        <v>6763.783499999991</v>
      </c>
      <c r="O33" s="10">
        <f>Cat!O33+Gal!O33+And!O33+Ast!O33+Cnt!O33+Rio!O33+Mu!O33+Va!O33+Ara!O33+'C-M'!O33+Cana!O33+'Ex'!O33+Bal!O33+Mad!O33+CyL!O33</f>
        <v>7680.442500000012</v>
      </c>
      <c r="P33" s="10">
        <f>Cat!P33+Gal!P33+And!P33+Ast!P33+Cnt!P33+Rio!P33+Mu!P33+Va!P33+Ara!P33+'C-M'!P33+Cana!P33+'Ex'!P33+Bal!P33+Mad!P33+CyL!P33</f>
        <v>8289.400500000014</v>
      </c>
    </row>
    <row r="34" spans="2:16" ht="12.75">
      <c r="B34" t="s">
        <v>128</v>
      </c>
      <c r="C34" s="1">
        <f>Cat!C34+Gal!C34+And!C34+Ast!C34+Cnt!C34+Rio!C34+Mu!C34+Va!C34+Ara!C34+'C-M'!C34+Cana!C34+'Ex'!C34+Bal!C34+Mad!C34+CyL!C34</f>
        <v>0</v>
      </c>
      <c r="D34" s="1">
        <f>Cat!D34+Gal!D34+And!D34+Ast!D34+Cnt!D34+Rio!D34+Mu!D34+Va!D34+Ara!D34+'C-M'!D34+Cana!D34+'Ex'!D34+Bal!D34+Mad!D34+CyL!D34</f>
        <v>0</v>
      </c>
      <c r="E34" s="1">
        <f>Cat!E34+Gal!E34+And!E34+Ast!E34+Cnt!E34+Rio!E34+Mu!E34+Va!E34+Ara!E34+'C-M'!E34+Cana!E34+'Ex'!E34+Bal!E34+Mad!E34+CyL!E34</f>
        <v>0</v>
      </c>
      <c r="F34" s="1">
        <f>Cat!F34+Gal!F34+And!F34+Ast!F34+Cnt!F34+Rio!F34+Mu!F34+Va!F34+Ara!F34+'C-M'!F34+Cana!F34+'Ex'!F34+Bal!F34+Mad!F34+CyL!F34</f>
        <v>0</v>
      </c>
      <c r="G34" s="1">
        <f>Cat!G34+Gal!G34+And!G34+Ast!G34+Cnt!G34+Rio!G34+Mu!G34+Va!G34+Ara!G34+'C-M'!G34+Cana!G34+'Ex'!G34+Bal!G34+Mad!G34+CyL!G34</f>
        <v>0</v>
      </c>
      <c r="H34" s="1">
        <f>Cat!H34+Gal!H34+And!H34+Ast!H34+Cnt!H34+Rio!H34+Mu!H34+Va!H34+Ara!H34+'C-M'!H34+Cana!H34+'Ex'!H34+Bal!H34+Mad!H34+CyL!H34</f>
        <v>0</v>
      </c>
      <c r="I34" s="1">
        <f>Cat!I34+Gal!I34+And!I34+Ast!I34+Cnt!I34+Rio!I34+Mu!I34+Va!I34+Ara!I34+'C-M'!I34+Cana!I34+'Ex'!I34+Bal!I34+Mad!I34+CyL!I34</f>
        <v>0</v>
      </c>
      <c r="J34" s="1">
        <f>Cat!J34+Gal!J34+And!J34+Ast!J34+Cnt!J34+Rio!J34+Mu!J34+Va!J34+Ara!J34+'C-M'!J34+Cana!J34+'Ex'!J34+Bal!J34+Mad!J34+CyL!J34</f>
        <v>0</v>
      </c>
      <c r="K34" s="1">
        <f>Cat!K34+Gal!K34+And!K34+Ast!K34+Cnt!K34+Rio!K34+Mu!K34+Va!K34+Ara!K34+'C-M'!K34+Cana!K34+'Ex'!K34+Bal!K34+Mad!K34+CyL!K34</f>
        <v>1199.9999999999998</v>
      </c>
      <c r="L34" s="1">
        <f>Cat!L34+Gal!L34+And!L34+Ast!L34+Cnt!L34+Rio!L34+Mu!L34+Va!L34+Ara!L34+'C-M'!L34+Cana!L34+'Ex'!L34+Bal!L34+Mad!L34+CyL!L34</f>
        <v>1905.0997299999997</v>
      </c>
      <c r="M34" s="1">
        <f>Cat!M34+Gal!M34+And!M34+Ast!M34+Cnt!M34+Rio!M34+Mu!M34+Va!M34+Ara!M34+'C-M'!M34+Cana!M34+'Ex'!M34+Bal!M34+Mad!M34+CyL!M34</f>
        <v>1792.1200750469043</v>
      </c>
      <c r="N34" s="1">
        <f>Cat!N34+Gal!N34+And!N34+Ast!N34+Cnt!N34+Rio!N34+Mu!N34+Va!N34+Ara!N34+'C-M'!N34+Cana!N34+'Ex'!N34+Bal!N34+Mad!N34+CyL!N34</f>
        <v>1718.6423332764798</v>
      </c>
      <c r="O34" s="1">
        <f>Cat!O34+Gal!O34+And!O34+Ast!O34+Cnt!O34+Rio!O34+Mu!O34+Va!O34+Ara!O34+'C-M'!O34+Cana!O34+'Ex'!O34+Bal!O34+Mad!O34+CyL!O34</f>
        <v>1951.5606344874634</v>
      </c>
      <c r="P34" s="1">
        <f>Cat!P34+Gal!P34+And!P34+Ast!P34+Cnt!P34+Rio!P34+Mu!P34+Va!P34+Ara!P34+'C-M'!P34+Cana!P34+'Ex'!P34+Bal!P34+Mad!P34+CyL!P34</f>
        <v>2106.293706293706</v>
      </c>
    </row>
    <row r="35" spans="2:16" ht="12.75">
      <c r="B35" t="s">
        <v>53</v>
      </c>
      <c r="C35" s="1">
        <f>Cat!C35+Gal!C35+And!C35+Ast!C35+Cnt!C35+Rio!C35+Mu!C35+Va!C35+Ara!C35+'C-M'!C35+Cana!C35+'Ex'!C35+Bal!C35+Mad!C35+CyL!C35</f>
        <v>0</v>
      </c>
      <c r="D35" s="1">
        <f>Cat!D35+Gal!D35+And!D35+Ast!D35+Cnt!D35+Rio!D35+Mu!D35+Va!D35+Ara!D35+'C-M'!D35+Cana!D35+'Ex'!D35+Bal!D35+Mad!D35+CyL!D35</f>
        <v>0</v>
      </c>
      <c r="E35" s="1">
        <f>Cat!E35+Gal!E35+And!E35+Ast!E35+Cnt!E35+Rio!E35+Mu!E35+Va!E35+Ara!E35+'C-M'!E35+Cana!E35+'Ex'!E35+Bal!E35+Mad!E35+CyL!E35</f>
        <v>0</v>
      </c>
      <c r="F35" s="1">
        <f>Cat!F35+Gal!F35+And!F35+Ast!F35+Cnt!F35+Rio!F35+Mu!F35+Va!F35+Ara!F35+'C-M'!F35+Cana!F35+'Ex'!F35+Bal!F35+Mad!F35+CyL!F35</f>
        <v>0</v>
      </c>
      <c r="G35" s="1">
        <f>Cat!G35+Gal!G35+And!G35+Ast!G35+Cnt!G35+Rio!G35+Mu!G35+Va!G35+Ara!G35+'C-M'!G35+Cana!G35+'Ex'!G35+Bal!G35+Mad!G35+CyL!G35</f>
        <v>0</v>
      </c>
      <c r="H35" s="1">
        <f>Cat!H35+Gal!H35+And!H35+Ast!H35+Cnt!H35+Rio!H35+Mu!H35+Va!H35+Ara!H35+'C-M'!H35+Cana!H35+'Ex'!H35+Bal!H35+Mad!H35+CyL!H35</f>
        <v>0</v>
      </c>
      <c r="I35" s="1">
        <f>Cat!I35+Gal!I35+And!I35+Ast!I35+Cnt!I35+Rio!I35+Mu!I35+Va!I35+Ara!I35+'C-M'!I35+Cana!I35+'Ex'!I35+Bal!I35+Mad!I35+CyL!I35</f>
        <v>0</v>
      </c>
      <c r="J35" s="1">
        <f>Cat!J35+Gal!J35+And!J35+Ast!J35+Cnt!J35+Rio!J35+Mu!J35+Va!J35+Ara!J35+'C-M'!J35+Cana!J35+'Ex'!J35+Bal!J35+Mad!J35+CyL!J35</f>
        <v>0</v>
      </c>
      <c r="K35" s="1">
        <f>Cat!K35+Gal!K35+And!K35+Ast!K35+Cnt!K35+Rio!K35+Mu!K35+Va!K35+Ara!K35+'C-M'!K35+Cana!K35+'Ex'!K35+Bal!K35+Mad!K35+CyL!K35</f>
        <v>2572.5</v>
      </c>
      <c r="L35" s="1">
        <f>Cat!L35+Gal!L35+And!L35+Ast!L35+Cnt!L35+Rio!L35+Mu!L35+Va!L35+Ara!L35+'C-M'!L35+Cana!L35+'Ex'!L35+Bal!L35+Mad!L35+CyL!L35</f>
        <v>3037.8226799999998</v>
      </c>
      <c r="M35" s="1">
        <f>Cat!M35+Gal!M35+And!M35+Ast!M35+Cnt!M35+Rio!M35+Mu!M35+Va!M35+Ara!M35+'C-M'!M35+Cana!M35+'Ex'!M35+Bal!M35+Mad!M35+CyL!M35</f>
        <v>2972.423257375373</v>
      </c>
      <c r="N35" s="1">
        <f>Cat!N35+Gal!N35+And!N35+Ast!N35+Cnt!N35+Rio!N35+Mu!N35+Va!N35+Ara!N35+'C-M'!N35+Cana!N35+'Ex'!N35+Bal!N35+Mad!N35+CyL!N35</f>
        <v>2207.53997841919</v>
      </c>
      <c r="O35" s="1">
        <f>Cat!O35+Gal!O35+And!O35+Ast!O35+Cnt!O35+Rio!O35+Mu!O35+Va!O35+Ara!O35+'C-M'!O35+Cana!O35+'Ex'!O35+Bal!O35+Mad!O35+CyL!O35</f>
        <v>2432.6131382690974</v>
      </c>
      <c r="P35" s="1">
        <f>Cat!P35+Gal!P35+And!P35+Ast!P35+Cnt!P35+Rio!P35+Mu!P35+Va!P35+Ara!P35+'C-M'!P35+Cana!P35+'Ex'!P35+Bal!P35+Mad!P35+CyL!P35</f>
        <v>2453.8233944336866</v>
      </c>
    </row>
    <row r="36" spans="2:16" ht="12.75">
      <c r="B36" t="s">
        <v>54</v>
      </c>
      <c r="C36" s="1">
        <f>Cat!C36+Gal!C36+And!C36+Ast!C36+Cnt!C36+Rio!C36+Mu!C36+Va!C36+Ara!C36+'C-M'!C36+Cana!C36+'Ex'!C36+Bal!C36+Mad!C36+CyL!C36</f>
        <v>0</v>
      </c>
      <c r="D36" s="1">
        <f>Cat!D36+Gal!D36+And!D36+Ast!D36+Cnt!D36+Rio!D36+Mu!D36+Va!D36+Ara!D36+'C-M'!D36+Cana!D36+'Ex'!D36+Bal!D36+Mad!D36+CyL!D36</f>
        <v>0</v>
      </c>
      <c r="E36" s="1">
        <f>Cat!E36+Gal!E36+And!E36+Ast!E36+Cnt!E36+Rio!E36+Mu!E36+Va!E36+Ara!E36+'C-M'!E36+Cana!E36+'Ex'!E36+Bal!E36+Mad!E36+CyL!E36</f>
        <v>0</v>
      </c>
      <c r="F36" s="1">
        <f>Cat!F36+Gal!F36+And!F36+Ast!F36+Cnt!F36+Rio!F36+Mu!F36+Va!F36+Ara!F36+'C-M'!F36+Cana!F36+'Ex'!F36+Bal!F36+Mad!F36+CyL!F36</f>
        <v>0</v>
      </c>
      <c r="G36" s="1">
        <f>Cat!G36+Gal!G36+And!G36+Ast!G36+Cnt!G36+Rio!G36+Mu!G36+Va!G36+Ara!G36+'C-M'!G36+Cana!G36+'Ex'!G36+Bal!G36+Mad!G36+CyL!G36</f>
        <v>0</v>
      </c>
      <c r="H36" s="1">
        <f>Cat!H36+Gal!H36+And!H36+Ast!H36+Cnt!H36+Rio!H36+Mu!H36+Va!H36+Ara!H36+'C-M'!H36+Cana!H36+'Ex'!H36+Bal!H36+Mad!H36+CyL!H36</f>
        <v>0</v>
      </c>
      <c r="I36" s="1">
        <f>Cat!I36+Gal!I36+And!I36+Ast!I36+Cnt!I36+Rio!I36+Mu!I36+Va!I36+Ara!I36+'C-M'!I36+Cana!I36+'Ex'!I36+Bal!I36+Mad!I36+CyL!I36</f>
        <v>0</v>
      </c>
      <c r="J36" s="1">
        <f>Cat!J36+Gal!J36+And!J36+Ast!J36+Cnt!J36+Rio!J36+Mu!J36+Va!J36+Ara!J36+'C-M'!J36+Cana!J36+'Ex'!J36+Bal!J36+Mad!J36+CyL!J36</f>
        <v>0</v>
      </c>
      <c r="K36" s="1">
        <f>Cat!K36+Gal!K36+And!K36+Ast!K36+Cnt!K36+Rio!K36+Mu!K36+Va!K36+Ara!K36+'C-M'!K36+Cana!K36+'Ex'!K36+Bal!K36+Mad!K36+CyL!K36</f>
        <v>188.36342</v>
      </c>
      <c r="L36" s="1">
        <f>Cat!L36+Gal!L36+And!L36+Ast!L36+Cnt!L36+Rio!L36+Mu!L36+Va!L36+Ara!L36+'C-M'!L36+Cana!L36+'Ex'!L36+Bal!L36+Mad!L36+CyL!L36</f>
        <v>0</v>
      </c>
      <c r="M36" s="1">
        <f>Cat!M36+Gal!M36+And!M36+Ast!M36+Cnt!M36+Rio!M36+Mu!M36+Va!M36+Ara!M36+'C-M'!M36+Cana!M36+'Ex'!M36+Bal!M36+Mad!M36+CyL!M36</f>
        <v>0</v>
      </c>
      <c r="N36" s="1">
        <f>Cat!N36+Gal!N36+And!N36+Ast!N36+Cnt!N36+Rio!N36+Mu!N36+Va!N36+Ara!N36+'C-M'!N36+Cana!N36+'Ex'!N36+Bal!N36+Mad!N36+CyL!N36</f>
        <v>0</v>
      </c>
      <c r="O36" s="1">
        <f>Cat!O36+Gal!O36+And!O36+Ast!O36+Cnt!O36+Rio!O36+Mu!O36+Va!O36+Ara!O36+'C-M'!O36+Cana!O36+'Ex'!O36+Bal!O36+Mad!O36+CyL!O36</f>
        <v>0</v>
      </c>
      <c r="P36" s="1">
        <f>Cat!P36+Gal!P36+And!P36+Ast!P36+Cnt!P36+Rio!P36+Mu!P36+Va!P36+Ara!P36+'C-M'!P36+Cana!P36+'Ex'!P36+Bal!P36+Mad!P36+CyL!P36</f>
        <v>0</v>
      </c>
    </row>
    <row r="37" spans="2:16" ht="12.75">
      <c r="B37" t="s">
        <v>55</v>
      </c>
      <c r="C37" s="1">
        <f>Cat!C37+Gal!C37+And!C37+Ast!C37+Cnt!C37+Rio!C37+Mu!C37+Va!C37+Ara!C37+'C-M'!C37+Cana!C37+'Ex'!C37+Bal!C37+Mad!C37+CyL!C37</f>
        <v>0</v>
      </c>
      <c r="D37" s="1">
        <f>Cat!D37+Gal!D37+And!D37+Ast!D37+Cnt!D37+Rio!D37+Mu!D37+Va!D37+Ara!D37+'C-M'!D37+Cana!D37+'Ex'!D37+Bal!D37+Mad!D37+CyL!D37</f>
        <v>0</v>
      </c>
      <c r="E37" s="1">
        <f>Cat!E37+Gal!E37+And!E37+Ast!E37+Cnt!E37+Rio!E37+Mu!E37+Va!E37+Ara!E37+'C-M'!E37+Cana!E37+'Ex'!E37+Bal!E37+Mad!E37+CyL!E37</f>
        <v>0</v>
      </c>
      <c r="F37" s="1">
        <f>Cat!F37+Gal!F37+And!F37+Ast!F37+Cnt!F37+Rio!F37+Mu!F37+Va!F37+Ara!F37+'C-M'!F37+Cana!F37+'Ex'!F37+Bal!F37+Mad!F37+CyL!F37</f>
        <v>0</v>
      </c>
      <c r="G37" s="1">
        <f>Cat!G37+Gal!G37+And!G37+Ast!G37+Cnt!G37+Rio!G37+Mu!G37+Va!G37+Ara!G37+'C-M'!G37+Cana!G37+'Ex'!G37+Bal!G37+Mad!G37+CyL!G37</f>
        <v>0</v>
      </c>
      <c r="H37" s="1">
        <f>Cat!H37+Gal!H37+And!H37+Ast!H37+Cnt!H37+Rio!H37+Mu!H37+Va!H37+Ara!H37+'C-M'!H37+Cana!H37+'Ex'!H37+Bal!H37+Mad!H37+CyL!H37</f>
        <v>0</v>
      </c>
      <c r="I37" s="1">
        <f>Cat!I37+Gal!I37+And!I37+Ast!I37+Cnt!I37+Rio!I37+Mu!I37+Va!I37+Ara!I37+'C-M'!I37+Cana!I37+'Ex'!I37+Bal!I37+Mad!I37+CyL!I37</f>
        <v>0</v>
      </c>
      <c r="J37" s="1">
        <f>Cat!J37+Gal!J37+And!J37+Ast!J37+Cnt!J37+Rio!J37+Mu!J37+Va!J37+Ara!J37+'C-M'!J37+Cana!J37+'Ex'!J37+Bal!J37+Mad!J37+CyL!J37</f>
        <v>0</v>
      </c>
      <c r="K37" s="1">
        <f>Cat!K37+Gal!K37+And!K37+Ast!K37+Cnt!K37+Rio!K37+Mu!K37+Va!K37+Ara!K37+'C-M'!K37+Cana!K37+'Ex'!K37+Bal!K37+Mad!K37+CyL!K37</f>
        <v>236.85363</v>
      </c>
      <c r="L37" s="1">
        <f>Cat!L37+Gal!L37+And!L37+Ast!L37+Cnt!L37+Rio!L37+Mu!L37+Va!L37+Ara!L37+'C-M'!L37+Cana!L37+'Ex'!L37+Bal!L37+Mad!L37+CyL!L37</f>
        <v>375.981452262</v>
      </c>
      <c r="M37" s="1">
        <f>Cat!M37+Gal!M37+And!M37+Ast!M37+Cnt!M37+Rio!M37+Mu!M37+Va!M37+Ara!M37+'C-M'!M37+Cana!M37+'Ex'!M37+Bal!M37+Mad!M37+CyL!M37</f>
        <v>353.68431413902795</v>
      </c>
      <c r="N37" s="1">
        <f>Cat!N37+Gal!N37+And!N37+Ast!N37+Cnt!N37+Rio!N37+Mu!N37+Va!N37+Ara!N37+'C-M'!N37+Cana!N37+'Ex'!N37+Bal!N37+Mad!N37+CyL!N37</f>
        <v>339.1830956858631</v>
      </c>
      <c r="O37" s="1">
        <f>Cat!O37+Gal!O37+And!O37+Ast!O37+Cnt!O37+Rio!O37+Mu!O37+Va!O37+Ara!O37+'C-M'!O37+Cana!O37+'Ex'!O37+Bal!O37+Mad!O37+CyL!O37</f>
        <v>385.1507463814106</v>
      </c>
      <c r="P37" s="1">
        <f>Cat!P37+Gal!P37+And!P37+Ast!P37+Cnt!P37+Rio!P37+Mu!P37+Va!P37+Ara!P37+'C-M'!P37+Cana!P37+'Ex'!P37+Bal!P37+Mad!P37+CyL!P37</f>
        <v>415.68517440759956</v>
      </c>
    </row>
    <row r="38" spans="14:16" ht="12.75">
      <c r="N38" s="1"/>
      <c r="O38" s="1"/>
      <c r="P38" s="1"/>
    </row>
    <row r="39" spans="1:16" ht="12.75">
      <c r="A39" s="7"/>
      <c r="B39" s="7" t="s">
        <v>111</v>
      </c>
      <c r="C39" s="8">
        <f aca="true" t="shared" si="6" ref="C39:P39">C9+C23+C28</f>
        <v>70614.44757510026</v>
      </c>
      <c r="D39" s="8">
        <f t="shared" si="6"/>
        <v>77297.51231391163</v>
      </c>
      <c r="E39" s="8">
        <f t="shared" si="6"/>
        <v>84841.08851942551</v>
      </c>
      <c r="F39" s="8">
        <f t="shared" si="6"/>
        <v>95171.6116605526</v>
      </c>
      <c r="G39" s="8">
        <f t="shared" si="6"/>
        <v>108602.87669958352</v>
      </c>
      <c r="H39" s="8">
        <f t="shared" si="6"/>
        <v>112587.1031389437</v>
      </c>
      <c r="I39" s="8">
        <f t="shared" si="6"/>
        <v>98708.7089935332</v>
      </c>
      <c r="J39" s="8">
        <f t="shared" si="6"/>
        <v>82542.90491482713</v>
      </c>
      <c r="K39" s="8">
        <f t="shared" si="6"/>
        <v>91936.66602194801</v>
      </c>
      <c r="L39" s="8">
        <f t="shared" si="6"/>
        <v>103714.11088184136</v>
      </c>
      <c r="M39" s="8">
        <f t="shared" si="6"/>
        <v>98478.79369487707</v>
      </c>
      <c r="N39" s="8">
        <f t="shared" si="6"/>
        <v>93780.45075469596</v>
      </c>
      <c r="O39" s="8">
        <f t="shared" si="6"/>
        <v>91350.34607508016</v>
      </c>
      <c r="P39" s="8">
        <f t="shared" si="6"/>
        <v>95646.9754753174</v>
      </c>
    </row>
    <row r="40" spans="13:16" ht="12.75">
      <c r="M40" s="1"/>
      <c r="N40" s="1"/>
      <c r="O40" s="1"/>
      <c r="P40" s="1"/>
    </row>
    <row r="41" spans="2:16" ht="12.75">
      <c r="B41" s="20" t="s">
        <v>99</v>
      </c>
      <c r="C41" s="1">
        <f>Cat!C41+Gal!C41+And!C41+Ast!C41+Cnt!C41+Rio!C41+Mu!C41+Va!C41+Ara!C41+'C-M'!C41+Cana!C41+'Ex'!C41+Bal!C41+Mad!C41+CyL!C41</f>
        <v>2721.9988211727227</v>
      </c>
      <c r="D41" s="1">
        <f>Cat!D41+Gal!D41+And!D41+Ast!D41+Cnt!D41+Rio!D41+Mu!D41+Va!D41+Ara!D41+'C-M'!D41+Cana!D41+'Ex'!D41+Bal!D41+Mad!D41+CyL!D41</f>
        <v>3992.883059914999</v>
      </c>
      <c r="E41" s="1">
        <f>Cat!E41+Gal!E41+And!E41+Ast!E41+Cnt!E41+Rio!E41+Mu!E41+Va!E41+Ara!E41+'C-M'!E41+Cana!E41+'Ex'!E41+Bal!E41+Mad!E41+CyL!E41</f>
        <v>4050.4706656269</v>
      </c>
      <c r="F41" s="1">
        <f>Cat!F41+Gal!F41+And!F41+Ast!F41+Cnt!F41+Rio!F41+Mu!F41+Va!F41+Ara!F41+'C-M'!F41+Cana!F41+'Ex'!F41+Bal!F41+Mad!F41+CyL!F41</f>
        <v>5305.198014420227</v>
      </c>
      <c r="G41" s="1">
        <f>Cat!G41+Gal!G41+And!G41+Ast!G41+Cnt!G41+Rio!G41+Mu!G41+Va!G41+Ara!G41+'C-M'!G41+Cana!G41+'Ex'!G41+Bal!G41+Mad!G41+CyL!G41</f>
        <v>7543.91561846303</v>
      </c>
      <c r="H41" s="1">
        <f>Cat!H41+Gal!H41+And!H41+Ast!H41+Cnt!H41+Rio!H41+Mu!H41+Va!H41+Ara!H41+'C-M'!H41+Cana!H41+'Ex'!H41+Bal!H41+Mad!H41+CyL!H41</f>
        <v>5775.514291085876</v>
      </c>
      <c r="I41" s="1">
        <f>Cat!I41+Gal!I41+And!I41+Ast!I41+Cnt!I41+Rio!I41+Mu!I41+Va!I41+Ara!I41+'C-M'!I41+Cana!I41+'Ex'!I41+Bal!I41+Mad!I41+CyL!I41</f>
        <v>-5301.099003122399</v>
      </c>
      <c r="J41" s="1">
        <f>Cat!J41+Gal!J41+And!J41+Ast!J41+Cnt!J41+Rio!J41+Mu!J41+Va!J41+Ara!J41+'C-M'!J41+Cana!J41+'Ex'!J41+Bal!J41+Mad!J41+CyL!J41</f>
        <v>-20825.695472962987</v>
      </c>
      <c r="K41" s="1">
        <f>Cat!K41+Gal!K41+And!K41+Ast!K41+Cnt!K41+Rio!K41+Mu!K41+Va!K41+Ara!K41+'C-M'!K41+Cana!K41+'Ex'!K41+Bal!K41+Mad!K41+CyL!K41</f>
        <v>-17954.559034519098</v>
      </c>
      <c r="L41" s="1">
        <f>Cat!L41+Gal!L41+And!L41+Ast!L41+Cnt!L41+Rio!L41+Mu!L41+Va!L41+Ara!L41+'C-M'!L41+Cana!L41+'Ex'!L41+Bal!L41+Mad!L41+CyL!L41</f>
        <v>4784.146919300507</v>
      </c>
      <c r="M41" s="1">
        <f>Cat!M41+Gal!M41+And!M41+Ast!M41+Cnt!M41+Rio!M41+Mu!M41+Va!M41+Ara!M41+'C-M'!M41+Cana!M41+'Ex'!M41+Bal!M41+Mad!M41+CyL!M41</f>
        <v>4112.285703478563</v>
      </c>
      <c r="N41" s="1">
        <f>Cat!N41+Gal!N41+And!N41+Ast!N41+Cnt!N41+Rio!N41+Mu!N41+Va!N41+Ara!N41+'C-M'!N41+Cana!N41+'Ex'!N41+Bal!N41+Mad!N41+CyL!N41</f>
        <v>3552.4124416971085</v>
      </c>
      <c r="O41" s="1">
        <f>Cat!O41+Gal!O41+And!O41+Ast!O41+Cnt!O41+Rio!O41+Mu!O41+Va!O41+Ara!O41+'C-M'!O41+Cana!O41+'Ex'!O41+Bal!O41+Mad!O41+CyL!O41</f>
        <v>1659.0650840562532</v>
      </c>
      <c r="P41" s="1">
        <f>Cat!P41+Gal!P41+And!P41+Ast!P41+Cnt!P41+Rio!P41+Mu!P41+Va!P41+Ara!P41+'C-M'!P41+Cana!P41+'Ex'!P41+Bal!P41+Mad!P41+CyL!P41</f>
        <v>7077.628008336095</v>
      </c>
    </row>
    <row r="42" spans="2:16" ht="12.75">
      <c r="B42" s="20" t="s">
        <v>100</v>
      </c>
      <c r="C42" s="1">
        <f>Cat!C42+Gal!C42+And!C42+Ast!C42+Cnt!C42+Rio!C42+Mu!C42+Va!C42+Ara!C42+'C-M'!C42+Cana!C42+'Ex'!C42+Bal!C42+Mad!C42+CyL!C42</f>
        <v>1285.318361285385</v>
      </c>
      <c r="D42" s="1">
        <f>Cat!D42+Gal!D42+And!D42+Ast!D42+Cnt!D42+Rio!D42+Mu!D42+Va!D42+Ara!D42+'C-M'!D42+Cana!D42+'Ex'!D42+Bal!D42+Mad!D42+CyL!D42</f>
        <v>1093.4026561709325</v>
      </c>
      <c r="E42" s="1">
        <f>Cat!E42+Gal!E42+And!E42+Ast!E42+Cnt!E42+Rio!E42+Mu!E42+Va!E42+Ara!E42+'C-M'!E42+Cana!E42+'Ex'!E42+Bal!E42+Mad!E42+CyL!E42</f>
        <v>2721.9988211727227</v>
      </c>
      <c r="F42" s="1">
        <f>Cat!F42+Gal!F42+And!F42+Ast!F42+Cnt!F42+Rio!F42+Mu!F42+Va!F42+Ara!F42+'C-M'!F42+Cana!F42+'Ex'!F42+Bal!F42+Mad!F42+CyL!F42</f>
        <v>3992.883059914999</v>
      </c>
      <c r="G42" s="1">
        <f>Cat!G42+Gal!G42+And!G42+Ast!G42+Cnt!G42+Rio!G42+Mu!G42+Va!G42+Ara!G42+'C-M'!G42+Cana!G42+'Ex'!G42+Bal!G42+Mad!G42+CyL!G42</f>
        <v>4050.4706656269</v>
      </c>
      <c r="H42" s="1">
        <f>Cat!H42+Gal!H42+And!H42+Ast!H42+Cnt!H42+Rio!H42+Mu!H42+Va!H42+Ara!H42+'C-M'!H42+Cana!H42+'Ex'!H42+Bal!H42+Mad!H42+CyL!H42</f>
        <v>5305.198014420227</v>
      </c>
      <c r="I42" s="1">
        <f>Cat!I42+Gal!I42+And!I42+Ast!I42+Cnt!I42+Rio!I42+Mu!I42+Va!I42+Ara!I42+'C-M'!I42+Cana!I42+'Ex'!I42+Bal!I42+Mad!I42+CyL!I42</f>
        <v>7543.91561846303</v>
      </c>
      <c r="J42" s="1">
        <f>Cat!J42+Gal!J42+And!J42+Ast!J42+Cnt!J42+Rio!J42+Mu!J42+Va!J42+Ara!J42+'C-M'!J42+Cana!J42+'Ex'!J42+Bal!J42+Mad!J42+CyL!J42</f>
        <v>5775.514291085876</v>
      </c>
      <c r="K42" s="1">
        <f>Cat!K42+Gal!K42+And!K42+Ast!K42+Cnt!K42+Rio!K42+Mu!K42+Va!K42+Ara!K42+'C-M'!K42+Cana!K42+'Ex'!K42+Bal!K42+Mad!K42+CyL!K42</f>
        <v>5801.992412102565</v>
      </c>
      <c r="L42" s="1">
        <f>Cat!L42+Gal!L42+And!L42+Ast!L42+Cnt!L42+Rio!L42+Mu!L42+Va!L42+Ara!L42+'C-M'!L42+Cana!L42+'Ex'!L42+Bal!L42+Mad!L42+CyL!L42</f>
        <v>14.074266070559908</v>
      </c>
      <c r="M42" s="1">
        <f>Cat!M42+Gal!M42+And!M42+Ast!M42+Cnt!M42+Rio!M42+Mu!M42+Va!M42+Ara!M42+'C-M'!M42+Cana!M42+'Ex'!M42+Bal!M42+Mad!M42+CyL!M42</f>
        <v>-1058.9905708126375</v>
      </c>
      <c r="N42" s="1">
        <f>Cat!N42+Gal!N42+And!N42+Ast!N42+Cnt!N42+Rio!N42+Mu!N42+Va!N42+Ara!N42+'C-M'!N42+Cana!N42+'Ex'!N42+Bal!N42+Mad!N42+CyL!N42</f>
        <v>2588.1313715811234</v>
      </c>
      <c r="O42" s="1">
        <f>Cat!O42+Gal!O42+And!O42+Ast!O42+Cnt!O42+Rio!O42+Mu!O42+Va!O42+Ara!O42+'C-M'!O42+Cana!O42+'Ex'!O42+Bal!O42+Mad!O42+CyL!O42</f>
        <v>1913.225489612474</v>
      </c>
      <c r="P42" s="1">
        <f>Cat!P42+Gal!P42+And!P42+Ast!P42+Cnt!P42+Rio!P42+Mu!P42+Va!P42+Ara!P42+'C-M'!P42+Cana!P42+'Ex'!P42+Bal!P42+Mad!P42+CyL!P42</f>
        <v>1352.3573970889495</v>
      </c>
    </row>
    <row r="43" spans="2:16" ht="12.75">
      <c r="B43" t="s">
        <v>97</v>
      </c>
      <c r="C43" s="1">
        <f>Cana!C43</f>
        <v>30.11523</v>
      </c>
      <c r="D43" s="1">
        <f>Cana!D43</f>
        <v>31.91451</v>
      </c>
      <c r="E43" s="1">
        <f>Cana!E43</f>
        <v>38.60428</v>
      </c>
      <c r="F43" s="1">
        <f>Cana!F43</f>
        <v>53.36116</v>
      </c>
      <c r="G43" s="1">
        <f>Cana!G43</f>
        <v>53.19712</v>
      </c>
      <c r="H43" s="1">
        <f>Cana!H43</f>
        <v>23.52714</v>
      </c>
      <c r="I43" s="1">
        <f>Cana!I43</f>
        <v>-55.88097926</v>
      </c>
      <c r="J43" s="1">
        <f>Cana!J43</f>
        <v>-43.400981948</v>
      </c>
      <c r="K43" s="1">
        <f>Cana!K43</f>
        <v>-43.400981948</v>
      </c>
      <c r="L43" s="1">
        <f>Cana!L43</f>
        <v>35.0463587367138</v>
      </c>
      <c r="M43" s="1">
        <f>Cana!M43</f>
        <v>4.54103594999999</v>
      </c>
      <c r="N43" s="1">
        <f>Cana!N43</f>
        <v>-69.3981611567138</v>
      </c>
      <c r="O43" s="1">
        <f>Cana!O43</f>
        <v>-43.641188449999994</v>
      </c>
      <c r="P43" s="1">
        <f>Cana!P43</f>
        <v>-30.88850258000001</v>
      </c>
    </row>
    <row r="44" spans="2:16" ht="12.75">
      <c r="B44" s="21" t="s">
        <v>16</v>
      </c>
      <c r="C44" s="30">
        <f>C39-C41+C42+C43</f>
        <v>69207.88234521293</v>
      </c>
      <c r="D44" s="4">
        <f aca="true" t="shared" si="7" ref="D44:M44">D39-D41+D42+D43</f>
        <v>74429.94642016757</v>
      </c>
      <c r="E44" s="4">
        <f t="shared" si="7"/>
        <v>83551.22095497133</v>
      </c>
      <c r="F44" s="4">
        <f t="shared" si="7"/>
        <v>93912.65786604738</v>
      </c>
      <c r="G44" s="4">
        <f t="shared" si="7"/>
        <v>105162.62886674739</v>
      </c>
      <c r="H44" s="4">
        <f t="shared" si="7"/>
        <v>112140.31400227806</v>
      </c>
      <c r="I44" s="4">
        <f t="shared" si="7"/>
        <v>111497.84263585864</v>
      </c>
      <c r="J44" s="4">
        <f t="shared" si="7"/>
        <v>109100.713696928</v>
      </c>
      <c r="K44" s="4">
        <f t="shared" si="7"/>
        <v>115649.81648662168</v>
      </c>
      <c r="L44" s="4">
        <f t="shared" si="7"/>
        <v>98979.08458734813</v>
      </c>
      <c r="M44" s="4">
        <f t="shared" si="7"/>
        <v>93312.05845653587</v>
      </c>
      <c r="N44" s="4">
        <f>N39-N41+N42+N43</f>
        <v>92746.77152342327</v>
      </c>
      <c r="O44" s="4">
        <f>O39-O41+O42+O43</f>
        <v>91560.86529218638</v>
      </c>
      <c r="P44" s="4">
        <f>P39-P41+P42+P43</f>
        <v>89890.81636149027</v>
      </c>
    </row>
    <row r="45" spans="2:16" ht="12.75">
      <c r="B45" s="20"/>
      <c r="M45" s="1"/>
      <c r="N45" s="1"/>
      <c r="O45" s="1"/>
      <c r="P45" s="1"/>
    </row>
    <row r="46" spans="1:16" ht="12.75">
      <c r="A46" s="3"/>
      <c r="B46" s="21" t="s">
        <v>120</v>
      </c>
      <c r="C46" s="4">
        <f>C47+C48+C49</f>
        <v>2527.533012925099</v>
      </c>
      <c r="D46" s="4">
        <f aca="true" t="shared" si="8" ref="D46:K46">D47+D48+D49</f>
        <v>2916.871722326902</v>
      </c>
      <c r="E46" s="4">
        <f t="shared" si="8"/>
        <v>3167.2344985745003</v>
      </c>
      <c r="F46" s="4">
        <f t="shared" si="8"/>
        <v>3644.326761197402</v>
      </c>
      <c r="G46" s="4">
        <f t="shared" si="8"/>
        <v>4193.546053166499</v>
      </c>
      <c r="H46" s="4">
        <f t="shared" si="8"/>
        <v>4643.935093556302</v>
      </c>
      <c r="I46" s="4">
        <f t="shared" si="8"/>
        <v>4090.698776476798</v>
      </c>
      <c r="J46" s="4">
        <f t="shared" si="8"/>
        <v>3702.337457120874</v>
      </c>
      <c r="K46" s="4">
        <f t="shared" si="8"/>
        <v>3562.5572400000005</v>
      </c>
      <c r="L46" s="4">
        <f>L47+L48+L49</f>
        <v>5041.944858998</v>
      </c>
      <c r="M46" s="4">
        <f>M47+M48+M49</f>
        <v>4780.132971984654</v>
      </c>
      <c r="N46" s="4">
        <f>N47+N48+N49</f>
        <v>4525.313216355968</v>
      </c>
      <c r="O46" s="4">
        <f>O47+O48+O49</f>
        <v>5034.33092409203</v>
      </c>
      <c r="P46" s="4">
        <f>P47+P48+P49</f>
        <v>5433.490061129072</v>
      </c>
    </row>
    <row r="47" spans="2:16" ht="12.75">
      <c r="B47" s="20" t="s">
        <v>44</v>
      </c>
      <c r="C47" s="1">
        <f>Cat!C46+Gal!C46+And!C46+Ast!C46+Cnt!C46+Rio!C46+Mu!C46+Va!C46+Ara!C46+'C-M'!C46+Cana!C47+'Ex'!C46+Bal!C46+Mad!C46+CyL!C46</f>
        <v>2140.5280829250987</v>
      </c>
      <c r="D47" s="1">
        <f>Cat!D46+Gal!D46+And!D46+Ast!D46+Cnt!D46+Rio!D46+Mu!D46+Va!D46+Ara!D46+'C-M'!D46+Cana!D47+'Ex'!D46+Bal!D46+Mad!D46+CyL!D46</f>
        <v>2551.4690623269016</v>
      </c>
      <c r="E47" s="1">
        <f>Cat!E46+Gal!E46+And!E46+Ast!E46+Cnt!E46+Rio!E46+Mu!E46+Va!E46+Ara!E46+'C-M'!E46+Cana!E47+'Ex'!E46+Bal!E46+Mad!E46+CyL!E46</f>
        <v>2810.4173185745003</v>
      </c>
      <c r="F47" s="1">
        <f>Cat!F46+Gal!F46+And!F46+Ast!F46+Cnt!F46+Rio!F46+Mu!F46+Va!F46+Ara!F46+'C-M'!F46+Cana!F47+'Ex'!F46+Bal!F46+Mad!F46+CyL!F46</f>
        <v>3280.627861197402</v>
      </c>
      <c r="G47" s="1">
        <f>Cat!G46+Gal!G46+And!G46+Ast!G46+Cnt!G46+Rio!G46+Mu!G46+Va!G46+Ara!G46+'C-M'!G46+Cana!G47+'Ex'!G46+Bal!G46+Mad!G46+CyL!G46</f>
        <v>3783.440523166499</v>
      </c>
      <c r="H47" s="1">
        <f>Cat!H46+Gal!H46+And!H46+Ast!H46+Cnt!H46+Rio!H46+Mu!H46+Va!H46+Ara!H46+'C-M'!H46+Cana!H47+'Ex'!H46+Bal!H46+Mad!H46+CyL!H46</f>
        <v>4136.823933556301</v>
      </c>
      <c r="I47" s="1">
        <f>Cat!I46+Gal!I46+And!I46+Ast!I46+Cnt!I46+Rio!I46+Mu!I46+Va!I46+Ara!I46+'C-M'!I46+Cana!I47+'Ex'!I46+Bal!I46+Mad!I46+CyL!I46</f>
        <v>3527.3455764767978</v>
      </c>
      <c r="J47" s="1">
        <f>Cat!J46+Gal!J46+And!J46+Ast!J46+Cnt!J46+Rio!J46+Mu!J46+Va!J46+Ara!J46+'C-M'!J46+Cana!J47+'Ex'!J46+Bal!J46+Mad!J46+CyL!J46</f>
        <v>2544.7146671208743</v>
      </c>
      <c r="K47" s="1">
        <f>Cat!K46+Gal!K46+And!K46+Ast!K46+Cnt!K46+Rio!K46+Mu!K46+Va!K46+Ara!K46+'C-M'!K46+Cana!K47+'Ex'!K46+Bal!K46+Mad!K46+CyL!K46</f>
        <v>3794.4356400000006</v>
      </c>
      <c r="L47" s="1">
        <f>Cat!L46+Gal!L46+And!L46+Ast!L46+Cnt!L46+Rio!L46+Mu!L46+Va!L46+Ara!L46+'C-M'!L46+Cana!L47+'Ex'!L46+Bal!L46+Mad!L46+CyL!L46</f>
        <v>5391.04054</v>
      </c>
      <c r="M47" s="1">
        <f>Cat!M46+Gal!M46+And!M46+Ast!M46+Cnt!M46+Rio!M46+Mu!M46+Va!M46+Ara!M46+'C-M'!M46+Cana!M47+'Ex'!M46+Bal!M46+Mad!M46+CyL!M46</f>
        <v>5111.091650753682</v>
      </c>
      <c r="N47" s="1">
        <f>Cat!N46+Gal!N46+And!N46+Ast!N46+Cnt!N46+Rio!N46+Mu!N46+Va!N46+Ara!N46+'C-M'!N46+Cana!N47+'Ex'!N46+Bal!N46+Mad!N46+CyL!N46</f>
        <v>4864.496312041831</v>
      </c>
      <c r="O47" s="1">
        <f>Cat!O46+Gal!O46+And!O46+Ast!O46+Cnt!O46+Rio!O46+Mu!O46+Va!O46+Ara!O46+'C-M'!O46+Cana!O47+'Ex'!O46+Bal!O46+Mad!O46+CyL!O46</f>
        <v>5419.48167047344</v>
      </c>
      <c r="P47" s="1">
        <f>Cat!P46+Gal!P46+And!P46+Ast!P46+Cnt!P46+Rio!P46+Mu!P46+Va!P46+Ara!P46+'C-M'!P46+Cana!P47+'Ex'!P46+Bal!P46+Mad!P46+CyL!P46</f>
        <v>5849.175235536672</v>
      </c>
    </row>
    <row r="48" spans="2:16" ht="12.75">
      <c r="B48" s="20" t="s">
        <v>58</v>
      </c>
      <c r="C48" s="1">
        <f>Cat!C47+Gal!C47+And!C47+Ast!C47+Cnt!C47+Rio!C47+Mu!C47+Va!C47+Ara!C47+'C-M'!C47+Cana!C48+'Ex'!C47+Bal!C47+Mad!C47+CyL!C47</f>
        <v>0</v>
      </c>
      <c r="D48" s="1">
        <f>Cat!D47+Gal!D47+And!D47+Ast!D47+Cnt!D47+Rio!D47+Mu!D47+Va!D47+Ara!D47+'C-M'!D47+Cana!D48+'Ex'!D47+Bal!D47+Mad!D47+CyL!D47</f>
        <v>0</v>
      </c>
      <c r="E48" s="1">
        <f>Cat!E47+Gal!E47+And!E47+Ast!E47+Cnt!E47+Rio!E47+Mu!E47+Va!E47+Ara!E47+'C-M'!E47+Cana!E48+'Ex'!E47+Bal!E47+Mad!E47+CyL!E47</f>
        <v>0</v>
      </c>
      <c r="F48" s="1">
        <f>Cat!F47+Gal!F47+And!F47+Ast!F47+Cnt!F47+Rio!F47+Mu!F47+Va!F47+Ara!F47+'C-M'!F47+Cana!F48+'Ex'!F47+Bal!F47+Mad!F47+CyL!F47</f>
        <v>0</v>
      </c>
      <c r="G48" s="1">
        <f>Cat!G47+Gal!G47+And!G47+Ast!G47+Cnt!G47+Rio!G47+Mu!G47+Va!G47+Ara!G47+'C-M'!G47+Cana!G48+'Ex'!G47+Bal!G47+Mad!G47+CyL!G47</f>
        <v>0</v>
      </c>
      <c r="H48" s="1">
        <f>Cat!H47+Gal!H47+And!H47+Ast!H47+Cnt!H47+Rio!H47+Mu!H47+Va!H47+Ara!H47+'C-M'!H47+Cana!H48+'Ex'!H47+Bal!H47+Mad!H47+CyL!H47</f>
        <v>0</v>
      </c>
      <c r="I48" s="1">
        <f>Cat!I47+Gal!I47+And!I47+Ast!I47+Cnt!I47+Rio!I47+Mu!I47+Va!I47+Ara!I47+'C-M'!I47+Cana!I48+'Ex'!I47+Bal!I47+Mad!I47+CyL!I47</f>
        <v>0</v>
      </c>
      <c r="J48" s="1">
        <f>Cat!J47+Gal!J47+And!J47+Ast!J47+Cnt!J47+Rio!J47+Mu!J47+Va!J47+Ara!J47+'C-M'!J47+Cana!J48+'Ex'!J47+Bal!J47+Mad!J47+CyL!J47</f>
        <v>0</v>
      </c>
      <c r="K48" s="1">
        <f>Cat!K47+Gal!K47+And!K47+Ast!K47+Cnt!K47+Rio!K47+Mu!K47+Va!K47+Ara!K47+'C-M'!K47+Cana!K48+'Ex'!K47+Bal!K47+Mad!K47+CyL!K47</f>
        <v>-236.85363</v>
      </c>
      <c r="L48" s="1">
        <f>Cat!L47+Gal!L47+And!L47+Ast!L47+Cnt!L47+Rio!L47+Mu!L47+Va!L47+Ara!L47+'C-M'!L47+Cana!L48+'Ex'!L47+Bal!L47+Mad!L47+CyL!L47</f>
        <v>-375.981452262</v>
      </c>
      <c r="M48" s="1">
        <f>Cat!M47+Gal!M47+And!M47+Ast!M47+Cnt!M47+Rio!M47+Mu!M47+Va!M47+Ara!M47+'C-M'!M47+Cana!M48+'Ex'!M47+Bal!M47+Mad!M47+CyL!M47</f>
        <v>-353.68431413902795</v>
      </c>
      <c r="N48" s="1">
        <f>Cat!N47+Gal!N47+And!N47+Ast!N47+Cnt!N47+Rio!N47+Mu!N47+Va!N47+Ara!N47+'C-M'!N47+Cana!N48+'Ex'!N47+Bal!N47+Mad!N47+CyL!N47</f>
        <v>-339.1830956858631</v>
      </c>
      <c r="O48" s="1">
        <f>Cat!O47+Gal!O47+And!O47+Ast!O47+Cnt!O47+Rio!O47+Mu!O47+Va!O47+Ara!O47+'C-M'!O47+Cana!O48+'Ex'!O47+Bal!O47+Mad!O47+CyL!O47</f>
        <v>-385.1507463814106</v>
      </c>
      <c r="P48" s="1">
        <f>Cat!P47+Gal!P47+And!P47+Ast!P47+Cnt!P47+Rio!P47+Mu!P47+Va!P47+Ara!P47+'C-M'!P47+Cana!P48+'Ex'!P47+Bal!P47+Mad!P47+CyL!P47</f>
        <v>-415.68517440759956</v>
      </c>
    </row>
    <row r="49" spans="2:16" ht="12.75">
      <c r="B49" s="20" t="s">
        <v>122</v>
      </c>
      <c r="C49" s="1">
        <f>Cat!C48+Gal!C48+And!C48+Ast!C48+Cnt!C48+Rio!C48+Mu!C48+Va!C48+Ara!C48+'C-M'!C48+Cana!C49+'Ex'!C48+Bal!C48+Mad!C48+CyL!C48</f>
        <v>387.00493</v>
      </c>
      <c r="D49" s="1">
        <f>Cat!D48+Gal!D48+And!D48+Ast!D48+Cnt!D48+Rio!D48+Mu!D48+Va!D48+Ara!D48+'C-M'!D48+Cana!D49+'Ex'!D48+Bal!D48+Mad!D48+CyL!D48</f>
        <v>365.40266</v>
      </c>
      <c r="E49" s="1">
        <f>Cat!E48+Gal!E48+And!E48+Ast!E48+Cnt!E48+Rio!E48+Mu!E48+Va!E48+Ara!E48+'C-M'!E48+Cana!E49+'Ex'!E48+Bal!E48+Mad!E48+CyL!E48</f>
        <v>356.81718</v>
      </c>
      <c r="F49" s="1">
        <f>Cat!F48+Gal!F48+And!F48+Ast!F48+Cnt!F48+Rio!F48+Mu!F48+Va!F48+Ara!F48+'C-M'!F48+Cana!F49+'Ex'!F48+Bal!F48+Mad!F48+CyL!F48</f>
        <v>363.6989</v>
      </c>
      <c r="G49" s="1">
        <f>Cat!G48+Gal!G48+And!G48+Ast!G48+Cnt!G48+Rio!G48+Mu!G48+Va!G48+Ara!G48+'C-M'!G48+Cana!G49+'Ex'!G48+Bal!G48+Mad!G48+CyL!G48</f>
        <v>410.10553</v>
      </c>
      <c r="H49" s="1">
        <f>Cat!H48+Gal!H48+And!H48+Ast!H48+Cnt!H48+Rio!H48+Mu!H48+Va!H48+Ara!H48+'C-M'!H48+Cana!H49+'Ex'!H48+Bal!H48+Mad!H48+CyL!H48</f>
        <v>507.1111599999999</v>
      </c>
      <c r="I49" s="1">
        <f>Cat!I48+Gal!I48+And!I48+Ast!I48+Cnt!I48+Rio!I48+Mu!I48+Va!I48+Ara!I48+'C-M'!I48+Cana!I49+'Ex'!I48+Bal!I48+Mad!I48+CyL!I48</f>
        <v>563.3532</v>
      </c>
      <c r="J49" s="1">
        <f>Cat!J48+Gal!J48+And!J48+Ast!J48+Cnt!J48+Rio!J48+Mu!J48+Va!J48+Ara!J48+'C-M'!J48+Cana!J49+'Ex'!J48+Bal!J48+Mad!J48+CyL!J48</f>
        <v>1157.62279</v>
      </c>
      <c r="K49" s="1">
        <f>Cat!K48+Gal!K48+And!K48+Ast!K48+Cnt!K48+Rio!K48+Mu!K48+Va!K48+Ara!K48+'C-M'!K48+Cana!K49+'Ex'!K48+Bal!K48+Mad!K48+CyL!K48</f>
        <v>4.97523</v>
      </c>
      <c r="L49" s="1">
        <f>Cat!L48+Gal!L48+And!L48+Ast!L48+Cnt!L48+Rio!L48+Mu!L48+Va!L48+Ara!L48+'C-M'!L48+Cana!L49+'Ex'!L48+Bal!L48+Mad!L48+CyL!L48</f>
        <v>26.88577126</v>
      </c>
      <c r="M49" s="1">
        <f>Cat!M48+Gal!M48+And!M48+Ast!M48+Cnt!M48+Rio!M48+Mu!M48+Va!M48+Ara!M48+'C-M'!M48+Cana!M49+'Ex'!M48+Bal!M48+Mad!M48+CyL!M48</f>
        <v>22.72563537</v>
      </c>
      <c r="N49" s="1">
        <f>Cat!N48+Gal!N48+And!N48+Ast!N48+Cnt!N48+Rio!N48+Mu!N48+Va!N48+Ara!N48+'C-M'!N48+Cana!N49+'Ex'!N48+Bal!N48+Mad!N48+CyL!N48</f>
        <v>0</v>
      </c>
      <c r="O49" s="1">
        <f>Cat!O48+Gal!O48+And!O48+Ast!O48+Cnt!O48+Rio!O48+Mu!O48+Va!O48+Ara!O48+'C-M'!O48+Cana!O49+'Ex'!O48+Bal!O48+Mad!O48+CyL!O48</f>
        <v>0</v>
      </c>
      <c r="P49" s="1"/>
    </row>
    <row r="50" spans="2:16" ht="12.75">
      <c r="B50" t="s">
        <v>125</v>
      </c>
      <c r="C50" s="1">
        <f>Cat!C49+Gal!C49+And!C49+Ast!C49+Cnt!C49+Rio!C49+Mu!C49+Va!C49+Ara!C49+'C-M'!C49+Cana!C50+'Ex'!C49+Bal!C49+Mad!C49+CyL!C49</f>
        <v>48.5415</v>
      </c>
      <c r="D50" s="1">
        <f>Cat!D49+Gal!D49+And!D49+Ast!D49+Cnt!D49+Rio!D49+Mu!D49+Va!D49+Ara!D49+'C-M'!D49+Cana!D50+'Ex'!D49+Bal!D49+Mad!D49+CyL!D49</f>
        <v>49.85225</v>
      </c>
      <c r="E50" s="1">
        <f>Cat!E49+Gal!E49+And!E49+Ast!E49+Cnt!E49+Rio!E49+Mu!E49+Va!E49+Ara!E49+'C-M'!E49+Cana!E50+'Ex'!E49+Bal!E49+Mad!E49+CyL!E49</f>
        <v>52.05183000000001</v>
      </c>
      <c r="F50" s="1">
        <f>Cat!F49+Gal!F49+And!F49+Ast!F49+Cnt!F49+Rio!F49+Mu!F49+Va!F49+Ara!F49+'C-M'!F49+Cana!F50+'Ex'!F49+Bal!F49+Mad!F49+CyL!F49</f>
        <v>52.12095000000001</v>
      </c>
      <c r="G50" s="1">
        <f>Cat!G49+Gal!G49+And!G49+Ast!G49+Cnt!G49+Rio!G49+Mu!G49+Va!G49+Ara!G49+'C-M'!G49+Cana!G50+'Ex'!G49+Bal!G49+Mad!G49+CyL!G49</f>
        <v>49.77101999999999</v>
      </c>
      <c r="H50" s="1">
        <f>Cat!H49+Gal!H49+And!H49+Ast!H49+Cnt!H49+Rio!H49+Mu!H49+Va!H49+Ara!H49+'C-M'!H49+Cana!H50+'Ex'!H49+Bal!H49+Mad!H49+CyL!H49</f>
        <v>47.60371</v>
      </c>
      <c r="I50" s="1">
        <f>Cat!I49+Gal!I49+And!I49+Ast!I49+Cnt!I49+Rio!I49+Mu!I49+Va!I49+Ara!I49+'C-M'!I49+Cana!I50+'Ex'!I49+Bal!I49+Mad!I49+CyL!I49</f>
        <v>53.83701000000001</v>
      </c>
      <c r="J50" s="1">
        <f>Cat!J49+Gal!J49+And!J49+Ast!J49+Cnt!J49+Rio!J49+Mu!J49+Va!J49+Ara!J49+'C-M'!J49+Cana!J50+'Ex'!J49+Bal!J49+Mad!J49+CyL!J49</f>
        <v>51.28861</v>
      </c>
      <c r="K50" s="1">
        <f>Cat!K49+Gal!K49+And!K49+Ast!K49+Cnt!K49+Rio!K49+Mu!K49+Va!K49+Ara!K49+'C-M'!K49+Cana!K50+'Ex'!K49+Bal!K49+Mad!K49+CyL!K49</f>
        <v>0</v>
      </c>
      <c r="L50" s="1">
        <f>Cat!L49+Gal!L49+And!L49+Ast!L49+Cnt!L49+Rio!L49+Mu!L49+Va!L49+Ara!L49+'C-M'!L49+Cana!L50+'Ex'!L49+Bal!L49+Mad!L49+CyL!L49</f>
        <v>0</v>
      </c>
      <c r="M50" s="1">
        <f>Cat!M49+Gal!M49+And!M49+Ast!M49+Cnt!M49+Rio!M49+Mu!M49+Va!M49+Ara!M49+'C-M'!M49+Cana!M50+'Ex'!M49+Bal!M49+Mad!M49+CyL!M49</f>
        <v>0</v>
      </c>
      <c r="N50" s="1">
        <f>Cat!N49+Gal!N49+And!N49+Ast!N49+Cnt!N49+Rio!N49+Mu!N49+Va!N49+Ara!N49+'C-M'!N49+Cana!N50+'Ex'!N49+Bal!N49+Mad!N49+CyL!N49</f>
        <v>0</v>
      </c>
      <c r="O50" s="1">
        <f>Cat!O49+Gal!O49+And!O49+Ast!O49+Cnt!O49+Rio!O49+Mu!O49+Va!O49+Ara!O49+'C-M'!O49+Cana!O50+'Ex'!O49+Bal!O49+Mad!O49+CyL!O49</f>
        <v>0</v>
      </c>
      <c r="P50" s="1"/>
    </row>
    <row r="51" spans="2:16" ht="12.75">
      <c r="B51" s="20"/>
      <c r="C51" s="1"/>
      <c r="M51" s="1"/>
      <c r="N51" s="1"/>
      <c r="O51" s="1"/>
      <c r="P51" s="1"/>
    </row>
    <row r="52" spans="2:16" ht="12.75">
      <c r="B52" s="3" t="s">
        <v>49</v>
      </c>
      <c r="M52" s="1"/>
      <c r="N52" s="1"/>
      <c r="O52" s="1"/>
      <c r="P52" s="1"/>
    </row>
    <row r="53" spans="2:16" ht="12.75">
      <c r="B53" t="s">
        <v>50</v>
      </c>
      <c r="C53" s="1">
        <f>Cat!C52+Gal!C52+And!C52+Ast!C52+Cnt!C52+Rio!C52+Mu!C52+Va!C52+Ara!C52+'C-M'!C52+Cana!C53+'Ex'!C52+Bal!C52+Mad!C52+CyL!C52</f>
        <v>14498.006000000001</v>
      </c>
      <c r="D53" s="1">
        <f>Cat!D52+Gal!D52+And!D52+Ast!D52+Cnt!D52+Rio!D52+Mu!D52+Va!D52+Ara!D52+'C-M'!D52+Cana!D53+'Ex'!D52+Bal!D52+Mad!D52+CyL!D52</f>
        <v>15422.263999999997</v>
      </c>
      <c r="E53" s="1">
        <f>Cat!E52+Gal!E52+And!E52+Ast!E52+Cnt!E52+Rio!E52+Mu!E52+Va!E52+Ara!E52+'C-M'!E52+Cana!E53+'Ex'!E52+Bal!E52+Mad!E52+CyL!E52</f>
        <v>16903.47925</v>
      </c>
      <c r="F53" s="1">
        <f>Cat!F52+Gal!F52+And!F52+Ast!F52+Cnt!F52+Rio!F52+Mu!F52+Va!F52+Ara!F52+'C-M'!F52+Cana!F53+'Ex'!F52+Bal!F52+Mad!F52+CyL!F52</f>
        <v>19218.768289999996</v>
      </c>
      <c r="G53" s="1">
        <f>Cat!G52+Gal!G52+And!G52+Ast!G52+Cnt!G52+Rio!G52+Mu!G52+Va!G52+Ara!G52+'C-M'!G52+Cana!G53+'Ex'!G52+Bal!G52+Mad!G52+CyL!G52</f>
        <v>22632.077650000003</v>
      </c>
      <c r="H53" s="1">
        <f>Cat!H52+Gal!H52+And!H52+Ast!H52+Cnt!H52+Rio!H52+Mu!H52+Va!H52+Ara!H52+'C-M'!H52+Cana!H53+'Ex'!H52+Bal!H52+Mad!H52+CyL!H52</f>
        <v>24233.47197</v>
      </c>
      <c r="I53" s="1">
        <f>Cat!I52+Gal!I52+And!I52+Ast!I52+Cnt!I52+Rio!I52+Mu!I52+Va!I52+Ara!I52+'C-M'!I52+Cana!I53+'Ex'!I52+Bal!I52+Mad!I52+CyL!I52</f>
        <v>25374.924440000003</v>
      </c>
      <c r="J53" s="1">
        <f>Cat!J52+Gal!J52+And!J52+Ast!J52+Cnt!J52+Rio!J52+Mu!J52+Va!J52+Ara!J52+'C-M'!J52+Cana!J53+'Ex'!J52+Bal!J52+Mad!J52+CyL!J52</f>
        <v>24707.71563</v>
      </c>
      <c r="K53" s="1">
        <f>Cat!K52+Gal!K52+And!K52+Ast!K52+Cnt!K52+Rio!K52+Mu!K52+Va!K52+Ara!K52+'C-M'!K52+Cana!K53+'Ex'!K52+Bal!K52+Mad!K52+CyL!K52</f>
        <v>35709.52942</v>
      </c>
      <c r="L53" s="1">
        <f>Cat!L52+Gal!L52+And!L52+Ast!L52+Cnt!L52+Rio!L52+Mu!L52+Va!L52+Ara!L52+'C-M'!L52+Cana!L53+'Ex'!L52+Bal!L52+Mad!L52+CyL!L52</f>
        <v>34740.3382</v>
      </c>
      <c r="M53" s="1">
        <f>Cat!M52+Gal!M52+And!M52+Ast!M52+Cnt!M52+Rio!M52+Mu!M52+Va!M52+Ara!M52+'C-M'!M52+Cana!M53+'Ex'!M52+Bal!M52+Mad!M52+CyL!M52</f>
        <v>34977.6444068</v>
      </c>
      <c r="N53" s="1">
        <f>Cat!N52+Gal!N52+And!N52+Ast!N52+Cnt!N52+Rio!N52+Mu!N52+Va!N52+Ara!N52+'C-M'!N52+Cana!N53+'Ex'!N52+Bal!N52+Mad!N52+CyL!N52</f>
        <v>33008.691002210006</v>
      </c>
      <c r="O53" s="1">
        <f>Cat!O52+Gal!O52+And!O52+Ast!O52+Cnt!O52+Rio!O52+Mu!O52+Va!O52+Ara!O52+'C-M'!O52+Cana!O53+'Ex'!O52+Bal!O52+Mad!O52+CyL!O52</f>
        <v>33363.47876429</v>
      </c>
      <c r="P53" s="1">
        <f>Cat!P52+Gal!P52+And!P52+Ast!P52+Cnt!P52+Rio!P52+Mu!P52+Va!P52+Ara!P52+'C-M'!P52+Cana!P53+'Ex'!P52+Bal!P52+Mad!P52+CyL!P52</f>
        <v>34235.11463455</v>
      </c>
    </row>
    <row r="54" spans="2:16" ht="12.75">
      <c r="B54" t="s">
        <v>51</v>
      </c>
      <c r="C54" s="1">
        <f>Cat!C53+Gal!C53+And!C53+Ast!C53+Cnt!C53+Rio!C53+Mu!C53+Va!C53+Ara!C53+'C-M'!C53+Cana!C54+'Ex'!C53+Bal!C53+Mad!C53+CyL!C53</f>
        <v>1405.3670000000002</v>
      </c>
      <c r="D54" s="1">
        <f>Cat!D53+Gal!D53+And!D53+Ast!D53+Cnt!D53+Rio!D53+Mu!D53+Va!D53+Ara!D53+'C-M'!D53+Cana!D54+'Ex'!D53+Bal!D53+Mad!D53+CyL!D53</f>
        <v>1627.017</v>
      </c>
      <c r="E54" s="1">
        <f>Cat!E53+Gal!E53+And!E53+Ast!E53+Cnt!E53+Rio!E53+Mu!E53+Va!E53+Ara!E53+'C-M'!E53+Cana!E54+'Ex'!E53+Bal!E53+Mad!E53+CyL!E53</f>
        <v>1889.618</v>
      </c>
      <c r="F54" s="1">
        <f>Cat!F53+Gal!F53+And!F53+Ast!F53+Cnt!F53+Rio!F53+Mu!F53+Va!F53+Ara!F53+'C-M'!F53+Cana!F54+'Ex'!F53+Bal!F53+Mad!F53+CyL!F53</f>
        <v>2265.608</v>
      </c>
      <c r="G54" s="1">
        <f>Cat!G53+Gal!G53+And!G53+Ast!G53+Cnt!G53+Rio!G53+Mu!G53+Va!G53+Ara!G53+'C-M'!G53+Cana!G54+'Ex'!G53+Bal!G53+Mad!G53+CyL!G53</f>
        <v>2565.52</v>
      </c>
      <c r="H54" s="1">
        <f>Cat!H53+Gal!H53+And!H53+Ast!H53+Cnt!H53+Rio!H53+Mu!H53+Va!H53+Ara!H53+'C-M'!H53+Cana!H54+'Ex'!H53+Bal!H53+Mad!H53+CyL!H53</f>
        <v>2745.7230000000004</v>
      </c>
      <c r="I54" s="1">
        <f>Cat!I53+Gal!I53+And!I53+Ast!I53+Cnt!I53+Rio!I53+Mu!I53+Va!I53+Ara!I53+'C-M'!I53+Cana!I54+'Ex'!I53+Bal!I53+Mad!I53+CyL!I53</f>
        <v>2730.4809999999998</v>
      </c>
      <c r="J54" s="1">
        <f>Cat!J53+Gal!J53+And!J53+Ast!J53+Cnt!J53+Rio!J53+Mu!J53+Va!J53+Ara!J53+'C-M'!J53+Cana!J54+'Ex'!J53+Bal!J53+Mad!J53+CyL!J53</f>
        <v>2470.7500000000005</v>
      </c>
      <c r="K54" s="1">
        <f>Cat!K53+Gal!K53+And!K53+Ast!K53+Cnt!K53+Rio!K53+Mu!K53+Va!K53+Ara!K53+'C-M'!K53+Cana!K54+'Ex'!K53+Bal!K53+Mad!K53+CyL!K53</f>
        <v>2470.7500000000005</v>
      </c>
      <c r="L54" s="1">
        <f>Cat!L53+Gal!L53+And!L53+Ast!L53+Cnt!L53+Rio!L53+Mu!L53+Va!L53+Ara!L53+'C-M'!L53+Cana!L54+'Ex'!L53+Bal!L53+Mad!L53+CyL!L53</f>
        <v>2211.14</v>
      </c>
      <c r="M54" s="1">
        <f>Cat!M53+Gal!M53+And!M53+Ast!M53+Cnt!M53+Rio!M53+Mu!M53+Va!M53+Ara!M53+'C-M'!M53+Cana!M54+'Ex'!M53+Bal!M53+Mad!M53+CyL!M53</f>
        <v>1964.4930000000002</v>
      </c>
      <c r="N54" s="1">
        <f>Cat!N53+Gal!N53+And!N53+Ast!N53+Cnt!N53+Rio!N53+Mu!N53+Va!N53+Ara!N53+'C-M'!N53+Cana!N54+'Ex'!N53+Bal!N53+Mad!N53+CyL!N53</f>
        <v>2042.7090000000003</v>
      </c>
      <c r="O54" s="1">
        <f>Cat!O53+Gal!O53+And!O53+Ast!O53+Cnt!O53+Rio!O53+Mu!O53+Va!O53+Ara!O53+'C-M'!O53+Cana!O54+'Ex'!O53+Bal!O53+Mad!O53+CyL!O53</f>
        <v>2122.84</v>
      </c>
      <c r="P54" s="1">
        <f>Cat!P53+Gal!P53+And!P53+Ast!P53+Cnt!P53+Rio!P53+Mu!P53+Va!P53+Ara!P53+'C-M'!P53+Cana!P54+'Ex'!P53+Bal!P53+Mad!P53+CyL!P53</f>
        <v>2351.4849999999997</v>
      </c>
    </row>
    <row r="55" spans="2:16" ht="12.75">
      <c r="B55" t="s">
        <v>52</v>
      </c>
      <c r="C55" s="1">
        <f>Cat!C54+Gal!C54+And!C54+Ast!C54+Cnt!C54+Rio!C54+Mu!C54+Va!C54+Ara!C54+'C-M'!C54+Cana!C55+'Ex'!C54+Bal!C54+Mad!C54+CyL!C54</f>
        <v>7554.844000000001</v>
      </c>
      <c r="D55" s="1">
        <f>Cat!D54+Gal!D54+And!D54+Ast!D54+Cnt!D54+Rio!D54+Mu!D54+Va!D54+Ara!D54+'C-M'!D54+Cana!D55+'Ex'!D54+Bal!D54+Mad!D54+CyL!D54</f>
        <v>9820.062</v>
      </c>
      <c r="E55" s="1">
        <f>Cat!E54+Gal!E54+And!E54+Ast!E54+Cnt!E54+Rio!E54+Mu!E54+Va!E54+Ara!E54+'C-M'!E54+Cana!E55+'Ex'!E54+Bal!E54+Mad!E54+CyL!E54</f>
        <v>12457.121000000001</v>
      </c>
      <c r="F55" s="1">
        <f>Cat!F54+Gal!F54+And!F54+Ast!F54+Cnt!F54+Rio!F54+Mu!F54+Va!F54+Ara!F54+'C-M'!F54+Cana!F55+'Ex'!F54+Bal!F54+Mad!F54+CyL!F54</f>
        <v>15055.175</v>
      </c>
      <c r="G55" s="1">
        <f>Cat!G54+Gal!G54+And!G54+Ast!G54+Cnt!G54+Rio!G54+Mu!G54+Va!G54+Ara!G54+'C-M'!G54+Cana!G55+'Ex'!G54+Bal!G54+Mad!G54+CyL!G54</f>
        <v>18158.918</v>
      </c>
      <c r="H55" s="1">
        <f>Cat!H54+Gal!H54+And!H54+Ast!H54+Cnt!H54+Rio!H54+Mu!H54+Va!H54+Ara!H54+'C-M'!H54+Cana!H55+'Ex'!H54+Bal!H54+Mad!H54+CyL!H54</f>
        <v>16445.888</v>
      </c>
      <c r="I55" s="1">
        <f>Cat!I54+Gal!I54+And!I54+Ast!I54+Cnt!I54+Rio!I54+Mu!I54+Va!I54+Ara!I54+'C-M'!I54+Cana!I55+'Ex'!I54+Bal!I54+Mad!I54+CyL!I54</f>
        <v>9534.846</v>
      </c>
      <c r="J55" s="1">
        <f>Cat!J54+Gal!J54+And!J54+Ast!J54+Cnt!J54+Rio!J54+Mu!J54+Va!J54+Ara!J54+'C-M'!J54+Cana!J55+'Ex'!J54+Bal!J54+Mad!J54+CyL!J54</f>
        <v>7592.877</v>
      </c>
      <c r="K55" s="1">
        <f>Cat!K54+Gal!K54+And!K54+Ast!K54+Cnt!K54+Rio!K54+Mu!K54+Va!K54+Ara!K54+'C-M'!K54+Cana!K55+'Ex'!K54+Bal!K54+Mad!K54+CyL!K54</f>
        <v>7592.877</v>
      </c>
      <c r="L55" s="1">
        <f>Cat!L54+Gal!L54+And!L54+Ast!L54+Cnt!L54+Rio!L54+Mu!L54+Va!L54+Ara!L54+'C-M'!L54+Cana!L55+'Ex'!L54+Bal!L54+Mad!L54+CyL!L54</f>
        <v>7244.499000000002</v>
      </c>
      <c r="M55" s="1">
        <f>Cat!M54+Gal!M54+And!M54+Ast!M54+Cnt!M54+Rio!M54+Mu!M54+Va!M54+Ara!M54+'C-M'!M54+Cana!M55+'Ex'!M54+Bal!M54+Mad!M54+CyL!M54</f>
        <v>5860.845</v>
      </c>
      <c r="N55" s="1">
        <f>Cat!N54+Gal!N54+And!N54+Ast!N54+Cnt!N54+Rio!N54+Mu!N54+Va!N54+Ara!N54+'C-M'!N54+Cana!N55+'Ex'!N54+Bal!N54+Mad!N54+CyL!N54</f>
        <v>5190.553</v>
      </c>
      <c r="O55" s="10">
        <f>Cat!O54+Gal!O54+And!O54+Ast!O54+Cnt!O54+Rio!O54+Mu!O54+Va!O54+Ara!O54+'C-M'!O54+Cana!O55+'Ex'!O54+Bal!O54+Mad!O54+CyL!O54</f>
        <v>5142.901999999999</v>
      </c>
      <c r="P55" s="10">
        <f>Cat!P54+Gal!P54+And!P54+Ast!P54+Cnt!P54+Rio!P54+Mu!P54+Va!P54+Ara!P54+'C-M'!P54+Cana!P55+'Ex'!P54+Bal!P54+Mad!P54+CyL!P54</f>
        <v>5888.687</v>
      </c>
    </row>
    <row r="56" spans="2:16" ht="12.75">
      <c r="B56" t="s">
        <v>62</v>
      </c>
      <c r="C56" s="1">
        <f>Cat!C55+Gal!C55+And!C55+Ast!C55+Cnt!C55+Rio!C55+Mu!C55+Va!C55+Ara!C55+'C-M'!C55+Cana!C56+'Ex'!C55+Bal!C55+Mad!C55+CyL!C55</f>
        <v>752.97750549</v>
      </c>
      <c r="D56" s="1">
        <f>Cat!D55+Gal!D55+And!D55+Ast!D55+Cnt!D55+Rio!D55+Mu!D55+Va!D55+Ara!D55+'C-M'!D55+Cana!D56+'Ex'!D55+Bal!D55+Mad!D55+CyL!D55</f>
        <v>851.4780000000001</v>
      </c>
      <c r="E56" s="1">
        <f>Cat!E55+Gal!E55+And!E55+Ast!E55+Cnt!E55+Rio!E55+Mu!E55+Va!E55+Ara!E55+'C-M'!E55+Cana!E56+'Ex'!E55+Bal!E55+Mad!E55+CyL!E55</f>
        <v>1000.6213399999999</v>
      </c>
      <c r="F56" s="1">
        <f>Cat!F55+Gal!F55+And!F55+Ast!F55+Cnt!F55+Rio!F55+Mu!F55+Va!F55+Ara!F55+'C-M'!F55+Cana!F56+'Ex'!F55+Bal!F55+Mad!F55+CyL!F55</f>
        <v>1112.46681</v>
      </c>
      <c r="G56" s="1">
        <f>Cat!G55+Gal!G55+And!G55+Ast!G55+Cnt!G55+Rio!G55+Mu!G55+Va!G55+Ara!G55+'C-M'!G55+Cana!G56+'Ex'!G55+Bal!G55+Mad!G55+CyL!G55</f>
        <v>1251.4434800000001</v>
      </c>
      <c r="H56" s="1">
        <f>Cat!H55+Gal!H55+And!H55+Ast!H55+Cnt!H55+Rio!H55+Mu!H55+Va!H55+Ara!H55+'C-M'!H55+Cana!H56+'Ex'!H55+Bal!H55+Mad!H55+CyL!H55</f>
        <v>1283.1834000000001</v>
      </c>
      <c r="I56" s="1">
        <f>Cat!I55+Gal!I55+And!I55+Ast!I55+Cnt!I55+Rio!I55+Mu!I55+Va!I55+Ara!I55+'C-M'!I55+Cana!I56+'Ex'!I55+Bal!I55+Mad!I55+CyL!I55</f>
        <v>1225.4075699999999</v>
      </c>
      <c r="J56" s="1">
        <f>Cat!J55+Gal!J55+And!J55+Ast!J55+Cnt!J55+Rio!J55+Mu!J55+Va!J55+Ara!J55+'C-M'!J55+Cana!J56+'Ex'!J55+Bal!J55+Mad!J55+CyL!J55</f>
        <v>1161.8070000000002</v>
      </c>
      <c r="K56" s="1">
        <f>Cat!K55+Gal!K55+And!K55+Ast!K55+Cnt!K55+Rio!K55+Mu!K55+Va!K55+Ara!K55+'C-M'!K55+Cana!K56+'Ex'!K55+Bal!K55+Mad!K55+CyL!K55</f>
        <v>1161.8070000000002</v>
      </c>
      <c r="L56" s="1">
        <f>Cat!L55+Gal!L55+And!L55+Ast!L55+Cnt!L55+Rio!L55+Mu!L55+Va!L55+Ara!L55+'C-M'!L55+Cana!L56+'Ex'!L55+Bal!L55+Mad!L55+CyL!L55</f>
        <v>1166.69955676</v>
      </c>
      <c r="M56" s="1">
        <f>Cat!M55+Gal!M55+And!M55+Ast!M55+Cnt!M55+Rio!M55+Mu!M55+Va!M55+Ara!M55+'C-M'!M55+Cana!M56+'Ex'!M55+Bal!M55+Mad!M55+CyL!M55</f>
        <v>1243.45154546</v>
      </c>
      <c r="N56" s="1">
        <f>Cat!N55+Gal!N55+And!N55+Ast!N55+Cnt!N55+Rio!N55+Mu!N55+Va!N55+Ara!N55+'C-M'!N55+Cana!N56+'Ex'!N55+Bal!N55+Mad!N55+CyL!N55</f>
        <v>1422.84796855</v>
      </c>
      <c r="O56" s="1">
        <f>Cat!O55+Gal!O55+And!O55+Ast!O55+Cnt!O55+Rio!O55+Mu!O55+Va!O55+Ara!O55+'C-M'!O55+Cana!O56+'Ex'!O55+Bal!O55+Mad!O55+CyL!O55</f>
        <v>430.903731876</v>
      </c>
      <c r="P56" s="1">
        <f>Cat!P55+Gal!P55+And!P55+Ast!P55+Cnt!P55+Rio!P55+Mu!P55+Va!P55+Ara!P55+'C-M'!P55+Cana!P56+'Ex'!P55+Bal!P55+Mad!P55+CyL!P55</f>
        <v>0</v>
      </c>
    </row>
    <row r="57" spans="2:16" ht="12.75">
      <c r="B57" t="s">
        <v>46</v>
      </c>
      <c r="C57" s="1">
        <f>Cat!C56+Gal!C56+And!C56+Ast!C56+Cnt!C56+Rio!C56+Mu!C56+Va!C56+Ara!C56+'C-M'!C56+Cana!C57+'Ex'!C56+Bal!C56+Mad!C56+CyL!C56</f>
        <v>1612.7920000000001</v>
      </c>
      <c r="D57" s="1">
        <f>Cat!D56+Gal!D56+And!D56+Ast!D56+Cnt!D56+Rio!D56+Mu!D56+Va!D56+Ara!D56+'C-M'!D56+Cana!D57+'Ex'!D56+Bal!D56+Mad!D56+CyL!D56</f>
        <v>1673.542</v>
      </c>
      <c r="E57" s="1">
        <f>Cat!E56+Gal!E56+And!E56+Ast!E56+Cnt!E56+Rio!E56+Mu!E56+Va!E56+Ara!E56+'C-M'!E56+Cana!E57+'Ex'!E56+Bal!E56+Mad!E56+CyL!E56</f>
        <v>1784.345</v>
      </c>
      <c r="F57" s="1">
        <f>Cat!F56+Gal!F56+And!F56+Ast!F56+Cnt!F56+Rio!F56+Mu!F56+Va!F56+Ara!F56+'C-M'!F56+Cana!F57+'Ex'!F56+Bal!F56+Mad!F56+CyL!F56</f>
        <v>1799.045</v>
      </c>
      <c r="G57" s="1">
        <f>Cat!G56+Gal!G56+And!G56+Ast!G56+Cnt!G56+Rio!G56+Mu!G56+Va!G56+Ara!G56+'C-M'!G56+Cana!G57+'Ex'!G56+Bal!G56+Mad!G56+CyL!G56</f>
        <v>1789.5609999999997</v>
      </c>
      <c r="H57" s="1">
        <f>Cat!H56+Gal!H56+And!H56+Ast!H56+Cnt!H56+Rio!H56+Mu!H56+Va!H56+Ara!H56+'C-M'!H56+Cana!H57+'Ex'!H56+Bal!H56+Mad!H56+CyL!H56</f>
        <v>1873.6239999999996</v>
      </c>
      <c r="I57" s="1">
        <f>Cat!I56+Gal!I56+And!I56+Ast!I56+Cnt!I56+Rio!I56+Mu!I56+Va!I56+Ara!I56+'C-M'!I56+Cana!I57+'Ex'!I56+Bal!I56+Mad!I56+CyL!I56</f>
        <v>1735.8940000000002</v>
      </c>
      <c r="J57" s="1">
        <f>Cat!J56+Gal!J56+And!J56+Ast!J56+Cnt!J56+Rio!J56+Mu!J56+Va!J56+Ara!J56+'C-M'!J56+Cana!J57+'Ex'!J56+Bal!J56+Mad!J56+CyL!J56</f>
        <v>1581.129</v>
      </c>
      <c r="K57" s="1">
        <f>Cat!K56+Gal!K56+And!K56+Ast!K56+Cnt!K56+Rio!K56+Mu!K56+Va!K56+Ara!K56+'C-M'!K56+Cana!K57+'Ex'!K56+Bal!K56+Mad!K56+CyL!K56</f>
        <v>1581.129</v>
      </c>
      <c r="L57" s="1">
        <f>Cat!L56+Gal!L56+And!L56+Ast!L56+Cnt!L56+Rio!L56+Mu!L56+Va!L56+Ara!L56+'C-M'!L56+Cana!L57+'Ex'!L56+Bal!L56+Mad!L56+CyL!L56</f>
        <v>1504.4169999999997</v>
      </c>
      <c r="M57" s="1">
        <f>Cat!M56+Gal!M56+And!M56+Ast!M56+Cnt!M56+Rio!M56+Mu!M56+Va!M56+Ara!M56+'C-M'!M56+Cana!M57+'Ex'!M56+Bal!M56+Mad!M56+CyL!M56</f>
        <v>1238.2900000000002</v>
      </c>
      <c r="N57" s="1">
        <f>Cat!N56+Gal!N56+And!N56+Ast!N56+Cnt!N56+Rio!N56+Mu!N56+Va!N56+Ara!N56+'C-M'!N56+Cana!N57+'Ex'!N56+Bal!N56+Mad!N56+CyL!N56</f>
        <v>1090.151</v>
      </c>
      <c r="O57" s="1">
        <f>Cat!O56+Gal!O56+And!O56+Ast!O56+Cnt!O56+Rio!O56+Mu!O56+Va!O56+Ara!O56+'C-M'!O56+Cana!O57+'Ex'!O56+Bal!O56+Mad!O56+CyL!O56</f>
        <v>1039.0990000000002</v>
      </c>
      <c r="P57" s="1">
        <f>Cat!P56+Gal!P56+And!P56+Ast!P56+Cnt!P56+Rio!P56+Mu!P56+Va!P56+Ara!P56+'C-M'!P56+Cana!P57+'Ex'!P56+Bal!P56+Mad!P56+CyL!P56</f>
        <v>1000.555</v>
      </c>
    </row>
    <row r="58" spans="2:16" ht="12.75">
      <c r="B58" s="16" t="s">
        <v>64</v>
      </c>
      <c r="C58" s="1">
        <f>Cat!C57+Gal!C57+And!C57+Ast!C57+Cnt!C57+Rio!C57+Mu!C57+Va!C57+Ara!C57+'C-M'!C57+Cana!C58+'Ex'!C57+Bal!C57+Mad!C57+CyL!C57</f>
        <v>1188.91811594</v>
      </c>
      <c r="D58" s="1">
        <f>Cat!D57+Gal!D57+And!D57+Ast!D57+Cnt!D57+Rio!D57+Mu!D57+Va!D57+Ara!D57+'C-M'!D57+Cana!D58+'Ex'!D57+Bal!D57+Mad!D57+CyL!D57</f>
        <v>1300.1740000000002</v>
      </c>
      <c r="E58" s="1">
        <f>Cat!E57+Gal!E57+And!E57+Ast!E57+Cnt!E57+Rio!E57+Mu!E57+Va!E57+Ara!E57+'C-M'!E57+Cana!E58+'Ex'!E57+Bal!E57+Mad!E57+CyL!E57</f>
        <v>1471.265</v>
      </c>
      <c r="F58" s="1">
        <f>Cat!F57+Gal!F57+And!F57+Ast!F57+Cnt!F57+Rio!F57+Mu!F57+Va!F57+Ara!F57+'C-M'!F57+Cana!F58+'Ex'!F57+Bal!F57+Mad!F57+CyL!F57</f>
        <v>1706.0928299999998</v>
      </c>
      <c r="G58" s="1">
        <f>Cat!G57+Gal!G57+And!G57+Ast!G57+Cnt!G57+Rio!G57+Mu!G57+Va!G57+Ara!G57+'C-M'!G57+Cana!G58+'Ex'!G57+Bal!G57+Mad!G57+CyL!G57</f>
        <v>1918.25101</v>
      </c>
      <c r="H58" s="1">
        <f>Cat!H57+Gal!H57+And!H57+Ast!H57+Cnt!H57+Rio!H57+Mu!H57+Va!H57+Ara!H57+'C-M'!H57+Cana!H58+'Ex'!H57+Bal!H57+Mad!H57+CyL!H57</f>
        <v>1983.56839</v>
      </c>
      <c r="I58" s="1">
        <f>Cat!I57+Gal!I57+And!I57+Ast!I57+Cnt!I57+Rio!I57+Mu!I57+Va!I57+Ara!I57+'C-M'!I57+Cana!I58+'Ex'!I57+Bal!I57+Mad!I57+CyL!I57</f>
        <v>1151.3978699999998</v>
      </c>
      <c r="J58" s="1">
        <f>Cat!J57+Gal!J57+And!J57+Ast!J57+Cnt!J57+Rio!J57+Mu!J57+Va!J57+Ara!J57+'C-M'!J57+Cana!J58+'Ex'!J57+Bal!J57+Mad!J57+CyL!J57</f>
        <v>740.21375</v>
      </c>
      <c r="K58" s="1">
        <f>Cat!K57+Gal!K57+And!K57+Ast!K57+Cnt!K57+Rio!K57+Mu!K57+Va!K57+Ara!K57+'C-M'!K57+Cana!K58+'Ex'!K57+Bal!K57+Mad!K57+CyL!K57</f>
        <v>740.21375</v>
      </c>
      <c r="L58" s="1">
        <f>Cat!L57+Gal!L57+And!L57+Ast!L57+Cnt!L57+Rio!L57+Mu!L57+Va!L57+Ara!L57+'C-M'!L57+Cana!L58+'Ex'!L57+Bal!L57+Mad!L57+CyL!L57</f>
        <v>672.1088120599999</v>
      </c>
      <c r="M58" s="1">
        <f>Cat!M57+Gal!M57+And!M57+Ast!M57+Cnt!M57+Rio!M57+Mu!M57+Va!M57+Ara!M57+'C-M'!M57+Cana!M58+'Ex'!M57+Bal!M57+Mad!M57+CyL!M57</f>
        <v>507.63064517</v>
      </c>
      <c r="N58" s="1">
        <f>Cat!N57+Gal!N57+And!N57+Ast!N57+Cnt!N57+Rio!N57+Mu!N57+Va!N57+Ara!N57+'C-M'!N57+Cana!N58+'Ex'!N57+Bal!N57+Mad!N57+CyL!N57</f>
        <v>390.76186303000003</v>
      </c>
      <c r="O58" s="1">
        <f>Cat!O57+Gal!O57+And!O57+Ast!O57+Cnt!O57+Rio!O57+Mu!O57+Va!O57+Ara!O57+'C-M'!O57+Cana!O58+'Ex'!O57+Bal!O57+Mad!O57+CyL!O57</f>
        <v>297.35985011</v>
      </c>
      <c r="P58" s="1">
        <f>Cat!P57+Gal!P57+And!P57+Ast!P57+Cnt!P57+Rio!P57+Mu!P57+Va!P57+Ara!P57+'C-M'!P57+Cana!P58+'Ex'!P57+Bal!P57+Mad!P57+CyL!P57</f>
        <v>291.09403889</v>
      </c>
    </row>
    <row r="59" spans="2:16" ht="12.75">
      <c r="B59" t="s">
        <v>135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>
        <f>Cat!O58+Gal!O58+And!O58+Ast!O58+Cnt!O58+Rio!O58+Mu!O58+Va!O58+Ara!O58+'C-M'!O58+Cana!O59+'Ex'!O58+Bal!O58+Mad!O58+CyL!O58</f>
        <v>929.7023475500001</v>
      </c>
      <c r="P59" s="10">
        <f>Cat!P58+Gal!P58+And!P58+Ast!P58+Cnt!P58+Rio!P58+Mu!P58+Va!P58+Ara!P58+'C-M'!P58+Cana!P59+'Ex'!P58+Bal!P58+Mad!P58+CyL!P58</f>
        <v>1012.4387999999999</v>
      </c>
    </row>
    <row r="60" spans="2:16" ht="12.75">
      <c r="B60" t="s">
        <v>143</v>
      </c>
      <c r="C60" s="22">
        <f>Cat!C59+Gal!C59+And!C59+Ast!C59+Cnt!C59+Rio!C59+Mu!C59+Va!C59+Ara!C59+'C-M'!C59+Cana!C60+'Ex'!C59+Bal!C59+Mad!C59+CyL!C59</f>
        <v>1375.03199</v>
      </c>
      <c r="D60" s="1">
        <f>Cat!D59+Gal!D59+And!D59+Ast!D59+Cnt!D59+Rio!D59+Mu!D59+Va!D59+Ara!D59+'C-M'!D59+Cana!D60+'Ex'!D59+Bal!D59+Mad!D59+CyL!D59</f>
        <v>1441.69502</v>
      </c>
      <c r="E60" s="1">
        <f>Cat!E59+Gal!E59+And!E59+Ast!E59+Cnt!E59+Rio!E59+Mu!E59+Va!E59+Ara!E59+'C-M'!E59+Cana!E60+'Ex'!E59+Bal!E59+Mad!E59+CyL!E59</f>
        <v>1534.6319400000002</v>
      </c>
      <c r="F60" s="1">
        <f>Cat!F59+Gal!F59+And!F59+Ast!F59+Cnt!F59+Rio!F59+Mu!F59+Va!F59+Ara!F59+'C-M'!F59+Cana!F60+'Ex'!F59+Bal!F59+Mad!F59+CyL!F59</f>
        <v>1653.93918</v>
      </c>
      <c r="G60" s="1">
        <f>Cat!G59+Gal!G59+And!G59+Ast!G59+Cnt!G59+Rio!G59+Mu!G59+Va!G59+Ara!G59+'C-M'!G59+Cana!G60+'Ex'!G59+Bal!G59+Mad!G59+CyL!G59</f>
        <v>2160.83773</v>
      </c>
      <c r="H60" s="1">
        <f>Cat!H59+Gal!H59+And!H59+Ast!H59+Cnt!H59+Rio!H59+Mu!H59+Va!H59+Ara!H59+'C-M'!H59+Cana!H60+'Ex'!H59+Bal!H59+Mad!H59+CyL!H59</f>
        <v>2152.9823800000004</v>
      </c>
      <c r="I60" s="1">
        <f>Cat!I59+Gal!I59+And!I59+Ast!I59+Cnt!I59+Rio!I59+Mu!I59+Va!I59+Ara!I59+'C-M'!I59+Cana!I60+'Ex'!I59+Bal!I59+Mad!I59+CyL!I59</f>
        <v>2365.6780599999997</v>
      </c>
      <c r="J60" s="1">
        <f>Cat!J59+Gal!J59+And!J59+Ast!J59+Cnt!J59+Rio!J59+Mu!J59+Va!J59+Ara!J59+'C-M'!J59+Cana!J60+'Ex'!J59+Bal!J59+Mad!J59+CyL!J59</f>
        <v>2282.76648</v>
      </c>
      <c r="K60" s="1">
        <f>Cat!K59+Gal!K59+And!K59+Ast!K59+Cnt!K59+Rio!K59+Mu!K59+Va!K59+Ara!K59+'C-M'!K59+Cana!K60+'Ex'!K59+Bal!K59+Mad!K59+CyL!K59</f>
        <v>2282.76648</v>
      </c>
      <c r="L60" s="1">
        <f>Cat!L59+Gal!L59+And!L59+Ast!L59+Cnt!L59+Rio!L59+Mu!L59+Va!L59+Ara!L59+'C-M'!L59+Cana!L60+'Ex'!L59+Bal!L59+Mad!L59+CyL!L59</f>
        <v>2628.54909</v>
      </c>
      <c r="M60" s="1">
        <f>Cat!M59+Gal!M59+And!M59+Ast!M59+Cnt!M59+Rio!M59+Mu!M59+Va!M59+Ara!M59+'C-M'!M59+Cana!M60+'Ex'!M59+Bal!M59+Mad!M59+CyL!M59</f>
        <v>2415.01897</v>
      </c>
      <c r="N60" s="1">
        <f>Cat!N59+Gal!N59+And!N59+Ast!N59+Cnt!N59+Rio!N59+Mu!N59+Va!N59+Ara!N59+'C-M'!N59+Cana!N60+'Ex'!N59+Bal!N59+Mad!N59+CyL!N59</f>
        <v>2652.0093900000006</v>
      </c>
      <c r="O60" s="1">
        <f>Cat!O59+Gal!O59+And!O59+Ast!O59+Cnt!O59+Rio!O59+Mu!O59+Va!O59+Ara!O59+'C-M'!O59+Cana!O60+'Ex'!O59+Bal!O59+Mad!O59+CyL!O59</f>
        <v>2637.18581</v>
      </c>
      <c r="P60" s="1">
        <f>Cat!P59+Gal!P59+And!P59+Ast!P59+Cnt!P59+Rio!P59+Mu!P59+Va!P59+Ara!P59+'C-M'!P59+Cana!P60+'Ex'!P59+Bal!P59+Mad!P59+CyL!P59</f>
        <v>2756.78056</v>
      </c>
    </row>
    <row r="61" spans="2:16" ht="12.75">
      <c r="B61" t="s">
        <v>146</v>
      </c>
      <c r="C61" s="22">
        <f>Cat!C60+Gal!C60+And!C60+Ast!C60+Cnt!C60+Rio!C60+Mu!C60+Va!C60+Ara!C60+'C-M'!C60+Cana!C61+'Ex'!C60+Bal!C60+Mad!C60+CyL!C60</f>
        <v>444.53477</v>
      </c>
      <c r="D61" s="1">
        <f>Cat!D60+Gal!D60+And!D60+Ast!D60+Cnt!D60+Rio!D60+Mu!D60+Va!D60+Ara!D60+'C-M'!D60+Cana!D61+'Ex'!D60+Bal!D60+Mad!D60+CyL!D60</f>
        <v>503.13049</v>
      </c>
      <c r="E61" s="1">
        <f>Cat!E60+Gal!E60+And!E60+Ast!E60+Cnt!E60+Rio!E60+Mu!E60+Va!E60+Ara!E60+'C-M'!E60+Cana!E61+'Ex'!E60+Bal!E60+Mad!E60+CyL!E60</f>
        <v>577.8927199999999</v>
      </c>
      <c r="F61" s="1">
        <f>Cat!F60+Gal!F60+And!F60+Ast!F60+Cnt!F60+Rio!F60+Mu!F60+Va!F60+Ara!F60+'C-M'!F60+Cana!F61+'Ex'!F60+Bal!F60+Mad!F60+CyL!F60</f>
        <v>559.717524</v>
      </c>
      <c r="G61" s="1">
        <f>Cat!G60+Gal!G60+And!G60+Ast!G60+Cnt!G60+Rio!G60+Mu!G60+Va!G60+Ara!G60+'C-M'!G60+Cana!G61+'Ex'!G60+Bal!G60+Mad!G60+CyL!G60</f>
        <v>580.7897209999999</v>
      </c>
      <c r="H61" s="1">
        <f>Cat!H60+Gal!H60+And!H60+Ast!H60+Cnt!H60+Rio!H60+Mu!H60+Va!H60+Ara!H60+'C-M'!H60+Cana!H61+'Ex'!H60+Bal!H60+Mad!H60+CyL!H60</f>
        <v>566.189909</v>
      </c>
      <c r="I61" s="1">
        <f>Cat!I60+Gal!I60+And!I60+Ast!I60+Cnt!I60+Rio!I60+Mu!I60+Va!I60+Ara!I60+'C-M'!I60+Cana!I61+'Ex'!I60+Bal!I60+Mad!I60+CyL!I60</f>
        <v>477.14436426000003</v>
      </c>
      <c r="J61" s="1">
        <f>Cat!J60+Gal!J60+And!J60+Ast!J60+Cnt!J60+Rio!J60+Mu!J60+Va!J60+Ara!J60+'C-M'!J60+Cana!J61+'Ex'!J60+Bal!J60+Mad!J60+CyL!J60</f>
        <v>385.150641948</v>
      </c>
      <c r="K61" s="1">
        <f>Cat!K60+Gal!K60+And!K60+Ast!K60+Cnt!K60+Rio!K60+Mu!K60+Va!K60+Ara!K60+'C-M'!K60+Cana!K61+'Ex'!K60+Bal!K60+Mad!K60+CyL!K60</f>
        <v>385.150641948</v>
      </c>
      <c r="L61" s="1">
        <f>Cat!L60+Gal!L60+And!L60+Ast!L60+Cnt!L60+Rio!L60+Mu!L60+Va!L60+Ara!L60+'C-M'!L60+Cana!L61+'Ex'!L60+Bal!L60+Mad!L60+CyL!L60</f>
        <v>495.06522</v>
      </c>
      <c r="M61" s="1">
        <f>Cat!M60+Gal!M60+And!M60+Ast!M60+Cnt!M60+Rio!M60+Mu!M60+Va!M60+Ara!M60+'C-M'!M60+Cana!M61+'Ex'!M60+Bal!M60+Mad!M60+CyL!M60</f>
        <v>493.63292652</v>
      </c>
      <c r="N61" s="1">
        <f>Cat!N60+Gal!N60+And!N60+Ast!N60+Cnt!N60+Rio!N60+Mu!N60+Va!N60+Ara!N60+'C-M'!N60+Cana!N61+'Ex'!N60+Bal!N60+Mad!N60+CyL!N60</f>
        <v>585.21179037</v>
      </c>
      <c r="O61" s="1">
        <f>Cat!O60+Gal!O60+And!O60+Ast!O60+Cnt!O60+Rio!O60+Mu!O60+Va!O60+Ara!O60+'C-M'!O60+Cana!O61+'Ex'!O60+Bal!O60+Mad!O60+CyL!O60</f>
        <v>697.63086215</v>
      </c>
      <c r="P61" s="1">
        <f>Cat!P60+Gal!P60+And!P60+Ast!P60+Cnt!P60+Rio!P60+Mu!P60+Va!P60+Ara!P60+'C-M'!P60+Cana!P61+'Ex'!P60+Bal!P60+Mad!P60+CyL!P60</f>
        <v>764.1651900200002</v>
      </c>
    </row>
    <row r="62" spans="2:16" ht="12.75">
      <c r="B62" t="s">
        <v>147</v>
      </c>
      <c r="C62" s="22">
        <f>Cat!C61+Gal!C61+And!C61+Ast!C61+Cnt!C61+Rio!C61+Mu!C61+Va!C61+Ara!C61+'C-M'!C61+Cana!C62+'Ex'!C61+Bal!C61+Mad!C61+CyL!C61</f>
        <v>0</v>
      </c>
      <c r="D62" s="1">
        <f>Cat!D61+Gal!D61+And!D61+Ast!D61+Cnt!D61+Rio!D61+Mu!D61+Va!D61+Ara!D61+'C-M'!D61+Cana!D62+'Ex'!D61+Bal!D61+Mad!D61+CyL!D61</f>
        <v>0</v>
      </c>
      <c r="E62" s="1">
        <f>Cat!E61+Gal!E61+And!E61+Ast!E61+Cnt!E61+Rio!E61+Mu!E61+Va!E61+Ara!E61+'C-M'!E61+Cana!E62+'Ex'!E61+Bal!E61+Mad!E61+CyL!E61</f>
        <v>0</v>
      </c>
      <c r="F62" s="1">
        <f>Cat!F61+Gal!F61+And!F61+Ast!F61+Cnt!F61+Rio!F61+Mu!F61+Va!F61+Ara!F61+'C-M'!F61+Cana!F62+'Ex'!F61+Bal!F61+Mad!F61+CyL!F61</f>
        <v>0</v>
      </c>
      <c r="G62" s="1">
        <f>Cat!G61+Gal!G61+And!G61+Ast!G61+Cnt!G61+Rio!G61+Mu!G61+Va!G61+Ara!G61+'C-M'!G61+Cana!G62+'Ex'!G61+Bal!G61+Mad!G61+CyL!G61</f>
        <v>0</v>
      </c>
      <c r="H62" s="1">
        <f>Cat!H61+Gal!H61+And!H61+Ast!H61+Cnt!H61+Rio!H61+Mu!H61+Va!H61+Ara!H61+'C-M'!H61+Cana!H62+'Ex'!H61+Bal!H61+Mad!H61+CyL!H61</f>
        <v>0</v>
      </c>
      <c r="I62" s="1">
        <f>Cat!I61+Gal!I61+And!I61+Ast!I61+Cnt!I61+Rio!I61+Mu!I61+Va!I61+Ara!I61+'C-M'!I61+Cana!I62+'Ex'!I61+Bal!I61+Mad!I61+CyL!I61</f>
        <v>0</v>
      </c>
      <c r="J62" s="1">
        <f>Cat!J61+Gal!J61+And!J61+Ast!J61+Cnt!J61+Rio!J61+Mu!J61+Va!J61+Ara!J61+'C-M'!J61+Cana!J62+'Ex'!J61+Bal!J61+Mad!J61+CyL!J61</f>
        <v>0</v>
      </c>
      <c r="K62" s="1">
        <f>Cat!K61+Gal!K61+And!K61+Ast!K61+Cnt!K61+Rio!K61+Mu!K61+Va!K61+Ara!K61+'C-M'!K61+Cana!K62+'Ex'!K61+Bal!K61+Mad!K61+CyL!K61</f>
        <v>0</v>
      </c>
      <c r="L62" s="1">
        <f>Cat!L61+Gal!L61+And!L61+Ast!L61+Cnt!L61+Rio!L61+Mu!L61+Va!L61+Ara!L61+'C-M'!L61+Cana!L62+'Ex'!L61+Bal!L61+Mad!L61+CyL!L61</f>
        <v>0</v>
      </c>
      <c r="M62" s="1">
        <f>Cat!M61+Gal!M61+And!M61+Ast!M61+Cnt!M61+Rio!M61+Mu!M61+Va!M61+Ara!M61+'C-M'!M61+Cana!M62+'Ex'!M61+Bal!M61+Mad!M61+CyL!M61</f>
        <v>34.10241</v>
      </c>
      <c r="N62" s="1">
        <f>Cat!N61+Gal!N61+And!N61+Ast!N61+Cnt!N61+Rio!N61+Mu!N61+Va!N61+Ara!N61+'C-M'!N61+Cana!N62+'Ex'!N61+Bal!N61+Mad!N61+CyL!N61</f>
        <v>92.47272163</v>
      </c>
      <c r="O62" s="1">
        <f>Cat!O61+Gal!O61+And!O61+Ast!O61+Cnt!O61+Rio!O61+Mu!O61+Va!O61+Ara!O61+'C-M'!O61+Cana!O62+'Ex'!O61+Bal!O61+Mad!O61+CyL!O61</f>
        <v>108.62972055</v>
      </c>
      <c r="P62" s="1">
        <f>Cat!P61+Gal!P61+And!P61+Ast!P61+Cnt!P61+Rio!P61+Mu!P61+Va!P61+Ara!P61+'C-M'!P61+Cana!P62+'Ex'!P61+Bal!P61+Mad!P61+CyL!P61</f>
        <v>117.69188097</v>
      </c>
    </row>
    <row r="63" spans="2:16" ht="12.75">
      <c r="B63" s="16"/>
      <c r="M63" s="1"/>
      <c r="N63" s="1"/>
      <c r="O63" s="1"/>
      <c r="P63" s="1"/>
    </row>
    <row r="64" spans="2:16" ht="12.75">
      <c r="B64" s="3" t="s">
        <v>0</v>
      </c>
      <c r="C64" s="4">
        <f>Cat!C63+Gal!C63+And!C63+Ast!C63+Cnt!C63+Rio!C63+Mu!C63+Va!C63+Ara!C63+'C-M'!C63+Cana!C64+'Ex'!C63+Bal!C63+Mad!C63+CyL!C63</f>
        <v>8470.971</v>
      </c>
      <c r="D64" s="4">
        <f>Cat!D63+Gal!D63+And!D63+Ast!D63+Cnt!D63+Rio!D63+Mu!D63+Va!D63+Ara!D63+'C-M'!D63+Cana!D64+'Ex'!D63+Bal!D63+Mad!D63+CyL!D63</f>
        <v>9045.241</v>
      </c>
      <c r="E64" s="4">
        <f>Cat!E63+Gal!E63+And!E63+Ast!E63+Cnt!E63+Rio!E63+Mu!E63+Va!E63+Ara!E63+'C-M'!E63+Cana!E64+'Ex'!E63+Bal!E63+Mad!E63+CyL!E63</f>
        <v>9305.9722</v>
      </c>
      <c r="F64" s="4">
        <f>Cat!F63+Gal!F63+And!F63+Ast!F63+Cnt!F63+Rio!F63+Mu!F63+Va!F63+Ara!F63+'C-M'!F63+Cana!F64+'Ex'!F63+Bal!F63+Mad!F63+CyL!F63</f>
        <v>10517.33076</v>
      </c>
      <c r="G64" s="4">
        <f>Cat!G63+Gal!G63+And!G63+Ast!G63+Cnt!G63+Rio!G63+Mu!G63+Va!G63+Ara!G63+'C-M'!G63+Cana!G64+'Ex'!G63+Bal!G63+Mad!G63+CyL!G63</f>
        <v>11841.869259999998</v>
      </c>
      <c r="H64" s="4">
        <f>Cat!H63+Gal!H63+And!H63+Ast!H63+Cnt!H63+Rio!H63+Mu!H63+Va!H63+Ara!H63+'C-M'!H63+Cana!H64+'Ex'!H63+Bal!H63+Mad!H63+CyL!H63</f>
        <v>12720.670030000001</v>
      </c>
      <c r="I64" s="4">
        <f>Cat!I63+Gal!I63+And!I63+Ast!I63+Cnt!I63+Rio!I63+Mu!I63+Va!I63+Ara!I63+'C-M'!I63+Cana!I64+'Ex'!I63+Bal!I63+Mad!I63+CyL!I63</f>
        <v>10559.53161</v>
      </c>
      <c r="J64" s="4">
        <f>Cat!J63+Gal!J63+And!J63+Ast!J63+Cnt!J63+Rio!J63+Mu!J63+Va!J63+Ara!J63+'C-M'!J63+Cana!J64+'Ex'!J63+Bal!J63+Mad!J63+CyL!J63</f>
        <v>7471.422490000001</v>
      </c>
      <c r="K64" s="4">
        <f>Cat!K63+Gal!K63+And!K63+Ast!K63+Cnt!K63+Rio!K63+Mu!K63+Va!K63+Ara!K63+'C-M'!K63+Cana!K64+'Ex'!K63+Bal!K63+Mad!K63+CyL!K63</f>
        <v>10745.41296</v>
      </c>
      <c r="L64" s="4">
        <f>Cat!L63+Gal!L63+And!L63+Ast!L63+Cnt!L63+Rio!L63+Mu!L63+Va!L63+Ara!L63+'C-M'!L63+Cana!L64+'Ex'!L63+Bal!L63+Mad!L63+CyL!L63</f>
        <v>13974.46128</v>
      </c>
      <c r="M64" s="4">
        <f>Cat!M63+Gal!M63+And!M63+Ast!M63+Cnt!M63+Rio!M63+Mu!M63+Va!M63+Ara!M63+'C-M'!M63+Cana!M64+'Ex'!M63+Bal!M63+Mad!M63+CyL!M63</f>
        <v>13531.08814547774</v>
      </c>
      <c r="N64" s="4">
        <f>Cat!N63+Gal!N63+And!N63+Ast!N63+Cnt!N63+Rio!N63+Mu!N63+Va!N63+Ara!N63+'C-M'!N63+Cana!N64+'Ex'!N63+Bal!N63+Mad!N63+CyL!N63</f>
        <v>13045.373792155027</v>
      </c>
      <c r="O64" s="4">
        <f>Cat!O63+Gal!O63+And!O63+Ast!O63+Cnt!O63+Rio!O63+Mu!O63+Va!O63+Ara!O63+'C-M'!O63+Cana!O64+'Ex'!O63+Bal!O63+Mad!O63+CyL!O63</f>
        <v>13976.845814936218</v>
      </c>
      <c r="P64" s="4">
        <f>Cat!P63+Gal!P63+And!P63+Ast!P63+Cnt!P63+Rio!P63+Mu!P63+Va!P63+Ara!P63+'C-M'!P63+Cana!P64+'Ex'!P63+Bal!P63+Mad!P63+CyL!P63</f>
        <v>15254.615987594461</v>
      </c>
    </row>
    <row r="65" spans="13:16" ht="12.75">
      <c r="M65" s="1"/>
      <c r="N65" s="1"/>
      <c r="O65" s="1"/>
      <c r="P65" s="1"/>
    </row>
    <row r="66" spans="2:16" ht="12.75">
      <c r="B66" s="7" t="s">
        <v>1</v>
      </c>
      <c r="M66" s="1"/>
      <c r="N66" s="1"/>
      <c r="O66" s="1"/>
      <c r="P66" s="1"/>
    </row>
    <row r="67" spans="2:16" ht="12.75">
      <c r="B67" t="s">
        <v>119</v>
      </c>
      <c r="C67" s="1">
        <f>Cat!C66+Gal!C66+And!C66+Ast!C66+Cnt!C66+Rio!C66+Mu!C66+Va!C66+Ara!C66+'C-M'!C66+Cana!C67+'Ex'!C66+Bal!C66+Mad!C66+CyL!C66</f>
        <v>687716.238</v>
      </c>
      <c r="D67" s="1">
        <f>Cat!D66+Gal!D66+And!D66+Ast!D66+Cnt!D66+Rio!D66+Mu!D66+Va!D66+Ara!D66+'C-M'!D66+Cana!D67+'Ex'!D66+Bal!D66+Mad!D66+CyL!D66</f>
        <v>738241.1570000001</v>
      </c>
      <c r="E67" s="1">
        <f>Cat!E66+Gal!E66+And!E66+Ast!E66+Cnt!E66+Rio!E66+Mu!E66+Va!E66+Ara!E66+'C-M'!E66+Cana!E67+'Ex'!E66+Bal!E66+Mad!E66+CyL!E66</f>
        <v>791781.0700000002</v>
      </c>
      <c r="F67" s="1">
        <f>Cat!F66+Gal!F66+And!F66+Ast!F66+Cnt!F66+Rio!F66+Mu!F66+Va!F66+Ara!F66+'C-M'!F66+Cana!F67+'Ex'!F66+Bal!F66+Mad!F66+CyL!F66</f>
        <v>855510.4559999999</v>
      </c>
      <c r="G67" s="1">
        <f>Cat!G66+Gal!G66+And!G66+Ast!G66+Cnt!G66+Rio!G66+Mu!G66+Va!G66+Ara!G66+'C-M'!G66+Cana!G67+'Ex'!G66+Bal!G66+Mad!G66+CyL!G66</f>
        <v>926721.3599999999</v>
      </c>
      <c r="H67" s="1">
        <f>Cat!H66+Gal!H66+And!H66+Ast!H66+Cnt!H66+Rio!H66+Mu!H66+Va!H66+Ara!H66+'C-M'!H66+Cana!H67+'Ex'!H66+Bal!H66+Mad!H66+CyL!H66</f>
        <v>994095.341</v>
      </c>
      <c r="I67" s="1">
        <f>Cat!I66+Gal!I66+And!I66+Ast!I66+Cnt!I66+Rio!I66+Mu!I66+Va!I66+Ara!I66+'C-M'!I66+Cana!I67+'Ex'!I66+Bal!I66+Mad!I66+CyL!I66</f>
        <v>1025976.8130000001</v>
      </c>
      <c r="J67" s="1">
        <f>Cat!J66+Gal!J66+And!J66+Ast!J66+Cnt!J66+Rio!J66+Mu!J66+Va!J66+Ara!J66+'C-M'!J66+Cana!J67+'Ex'!J66+Bal!J66+Mad!J66+CyL!J66</f>
        <v>992107.0499999999</v>
      </c>
      <c r="K67" s="1">
        <f>Cat!K66+Gal!K66+And!K66+Ast!K66+Cnt!K66+Rio!K66+Mu!K66+Va!K66+Ara!K66+'C-M'!K66+Cana!K67+'Ex'!K66+Bal!K66+Mad!K66+CyL!K66</f>
        <v>992107.0499999999</v>
      </c>
      <c r="L67" s="1">
        <f>Cat!L66+Gal!L66+And!L66+Ast!L66+Cnt!L66+Rio!L66+Mu!L66+Va!L66+Ara!L66+'C-M'!L66+Cana!L67+'Ex'!L66+Bal!L66+Mad!L66+CyL!L66</f>
        <v>993108.811</v>
      </c>
      <c r="M67" s="1">
        <f>Cat!M66+Gal!M66+And!M66+Ast!M66+Cnt!M66+Rio!M66+Mu!M66+Va!M66+Ara!M66+'C-M'!M66+Cana!M67+'Ex'!M66+Bal!M66+Mad!M66+CyL!M66</f>
        <v>982893.6419999999</v>
      </c>
      <c r="N67" s="1">
        <f>Cat!N66+Gal!N66+And!N66+Ast!N66+Cnt!N66+Rio!N66+Mu!N66+Va!N66+Ara!N66+'C-M'!N66+Cana!N67+'Ex'!N66+Bal!N66+Mad!N66+CyL!N66</f>
        <v>957817.1390000001</v>
      </c>
      <c r="O67" s="1">
        <f>Cat!O66+Gal!O66+And!O66+Ast!O66+Cnt!O66+Rio!O66+Mu!O66+Va!O66+Ara!O66+'C-M'!O66+Cana!O67+'Ex'!O66+Bal!O66+Mad!O66+CyL!O66</f>
        <v>947445.1699999999</v>
      </c>
      <c r="P67" s="1">
        <f>Cat!P66+Gal!P66+And!P66+Ast!P66+Cnt!P66+Rio!P66+Mu!P66+Va!P66+Ara!P66+'C-M'!P66+Cana!P67+'Ex'!P66+Bal!P66+Mad!P66+CyL!P66</f>
        <v>956327.3230000001</v>
      </c>
    </row>
    <row r="68" spans="2:16" ht="12.75">
      <c r="B68" t="s">
        <v>101</v>
      </c>
      <c r="C68" s="27">
        <v>0.806867533363869</v>
      </c>
      <c r="D68" s="27">
        <v>0.8384880347024134</v>
      </c>
      <c r="E68" s="27">
        <v>0.8713673796299661</v>
      </c>
      <c r="F68" s="27">
        <v>0.9075243701310243</v>
      </c>
      <c r="G68" s="27">
        <v>0.9436274776265218</v>
      </c>
      <c r="H68" s="27">
        <v>0.9750614583399506</v>
      </c>
      <c r="I68" s="27">
        <v>0.9958846129900969</v>
      </c>
      <c r="J68" s="27">
        <v>0.9983995011624435</v>
      </c>
      <c r="K68" s="27">
        <v>0.9983995011624435</v>
      </c>
      <c r="L68" s="27">
        <v>1</v>
      </c>
      <c r="M68" s="27">
        <v>1.0002894790019912</v>
      </c>
      <c r="N68" s="27">
        <v>1.0007760137243331</v>
      </c>
      <c r="O68" s="27">
        <v>1.0064726493883285</v>
      </c>
      <c r="P68" s="29">
        <v>1.0024816332430746</v>
      </c>
    </row>
    <row r="69" spans="2:16" ht="12.75">
      <c r="B69" t="s">
        <v>136</v>
      </c>
      <c r="C69" s="1">
        <f>C67/C68</f>
        <v>852328.5540228374</v>
      </c>
      <c r="D69" s="1">
        <f aca="true" t="shared" si="9" ref="D69:K69">D67/D68</f>
        <v>880443.2817720628</v>
      </c>
      <c r="E69" s="1">
        <f t="shared" si="9"/>
        <v>908665.0344154919</v>
      </c>
      <c r="F69" s="1">
        <f t="shared" si="9"/>
        <v>942685.931262083</v>
      </c>
      <c r="G69" s="1">
        <f t="shared" si="9"/>
        <v>982083.9070211845</v>
      </c>
      <c r="H69" s="1">
        <f t="shared" si="9"/>
        <v>1019520.700461748</v>
      </c>
      <c r="I69" s="1">
        <f t="shared" si="9"/>
        <v>1030216.552818858</v>
      </c>
      <c r="J69" s="1">
        <f t="shared" si="9"/>
        <v>993697.4616322252</v>
      </c>
      <c r="K69" s="1">
        <f t="shared" si="9"/>
        <v>993697.4616322252</v>
      </c>
      <c r="L69" s="1">
        <f>L67/L68</f>
        <v>993108.811</v>
      </c>
      <c r="M69" s="1">
        <f>M67/M68</f>
        <v>982609.1972702268</v>
      </c>
      <c r="N69" s="10">
        <f>N67/N68</f>
        <v>957074.4361023763</v>
      </c>
      <c r="O69" s="10">
        <f>O67/O68</f>
        <v>941352.1277262708</v>
      </c>
      <c r="P69" s="10">
        <f>P67/P68</f>
        <v>953959.9442896892</v>
      </c>
    </row>
    <row r="70" spans="2:16" ht="12.75">
      <c r="B70" t="s">
        <v>109</v>
      </c>
      <c r="C70" s="1">
        <f>Cat!C69+Gal!C69+And!C69+Ast!C69+Cnt!C69+Rio!C69+Mu!C69+Va!C69+Ara!C69+'C-M'!C69+Cana!C70+'Ex'!C69+Bal!C69+Mad!C69+CyL!C69</f>
        <v>39014649</v>
      </c>
      <c r="D70" s="1">
        <f>Cat!D69+Gal!D69+And!D69+Ast!D69+Cnt!D69+Rio!D69+Mu!D69+Va!D69+Ara!D69+'C-M'!D69+Cana!D70+'Ex'!D69+Bal!D69+Mad!D69+CyL!D69</f>
        <v>39883256</v>
      </c>
      <c r="E70" s="1">
        <f>Cat!E69+Gal!E69+And!E69+Ast!E69+Cnt!E69+Rio!E69+Mu!E69+Va!E69+Ara!E69+'C-M'!E69+Cana!E70+'Ex'!E69+Bal!E69+Mad!E69+CyL!E69</f>
        <v>40355001</v>
      </c>
      <c r="F70" s="1">
        <f>Cat!F69+Gal!F69+And!F69+Ast!F69+Cnt!F69+Rio!F69+Mu!F69+Va!F69+Ara!F69+'C-M'!F69+Cana!F70+'Ex'!F69+Bal!F69+Mad!F69+CyL!F69</f>
        <v>41249448</v>
      </c>
      <c r="G70" s="1">
        <f>Cat!G69+Gal!G69+And!G69+Ast!G69+Cnt!G69+Rio!G69+Mu!G69+Va!G69+Ara!G69+'C-M'!G69+Cana!G70+'Ex'!G69+Bal!G69+Mad!G69+CyL!G69</f>
        <v>41830674</v>
      </c>
      <c r="H70" s="1">
        <f>Cat!H69+Gal!H69+And!H69+Ast!H69+Cnt!H69+Rio!H69+Mu!H69+Va!H69+Ara!H69+'C-M'!H69+Cana!H70+'Ex'!H69+Bal!H69+Mad!H69+CyL!H69</f>
        <v>42306958</v>
      </c>
      <c r="I70" s="1">
        <f>Cat!I69+Gal!I69+And!I69+Ast!I69+Cnt!I69+Rio!I69+Mu!I69+Va!I69+Ara!I69+'C-M'!I69+Cana!I70+'Ex'!I69+Bal!I69+Mad!I69+CyL!I69</f>
        <v>43231496</v>
      </c>
      <c r="J70" s="1">
        <f>Cat!J69+Gal!J69+And!J69+Ast!J69+Cnt!J69+Rio!J69+Mu!J69+Va!J69+Ara!J69+'C-M'!J69+Cana!J70+'Ex'!J69+Bal!J69+Mad!J69+CyL!J69</f>
        <v>43790920</v>
      </c>
      <c r="K70" s="1">
        <f>Cat!K69+Gal!K69+And!K69+Ast!K69+Cnt!K69+Rio!K69+Mu!K69+Va!K69+Ara!K69+'C-M'!K69+Cana!K70+'Ex'!K69+Bal!K69+Mad!K69+CyL!K69</f>
        <v>43790920</v>
      </c>
      <c r="L70" s="1">
        <f>Cat!L69+Gal!L69+And!L69+Ast!L69+Cnt!L69+Rio!L69+Mu!L69+Va!L69+Ara!L69+'C-M'!L69+Cana!L70+'Ex'!L69+Bal!L69+Mad!L69+CyL!L69</f>
        <v>44049155</v>
      </c>
      <c r="M70" s="1">
        <f>Cat!M69+Gal!M69+And!M69+Ast!M69+Cnt!M69+Rio!M69+Mu!M69+Va!M69+Ara!M69+'C-M'!M69+Cana!M70+'Ex'!M69+Bal!M69+Mad!M69+CyL!M69</f>
        <v>44202984</v>
      </c>
      <c r="N70" s="1">
        <f>Cat!N69+Gal!N69+And!N69+Ast!N69+Cnt!N69+Rio!N69+Mu!N69+Va!N69+Ara!N69+'C-M'!N69+Cana!N70+'Ex'!N69+Bal!N69+Mad!N69+CyL!N69</f>
        <v>44262842</v>
      </c>
      <c r="O70" s="1">
        <f>Cat!O69+Gal!O69+And!O69+Ast!O69+Cnt!O69+Rio!O69+Mu!O69+Va!O69+Ara!O69+'C-M'!O69+Cana!O70+'Ex'!O69+Bal!O69+Mad!O69+CyL!O69</f>
        <v>44125765</v>
      </c>
      <c r="P70" s="1">
        <f>Cat!P69+Gal!P69+And!P69+Ast!P69+Cnt!P69+Rio!P69+Mu!P69+Va!P69+Ara!P69+'C-M'!P69+Cana!P70+'Ex'!P69+Bal!P69+Mad!P69+CyL!P69</f>
        <v>43772094</v>
      </c>
    </row>
    <row r="71" spans="2:16" ht="12.75">
      <c r="B71" t="s">
        <v>59</v>
      </c>
      <c r="C71" s="1">
        <f>Cat!C70+Gal!C70+And!C70+Ast!C70+Cnt!C70+Rio!C70+Mu!C70+Va!C70+Ara!C70+'C-M'!C70+Cana!C71+'Ex'!C70+Bal!C70+Mad!C70+CyL!C70</f>
        <v>39014649.00000001</v>
      </c>
      <c r="D71" s="1">
        <f>Cat!D70+Gal!D70+And!D70+Ast!D70+Cnt!D70+Rio!D70+Mu!D70+Va!D70+Ara!D70+'C-M'!D70+Cana!D71+'Ex'!D70+Bal!D70+Mad!D70+CyL!D70</f>
        <v>39883256.00000001</v>
      </c>
      <c r="E71" s="1">
        <f>Cat!E70+Gal!E70+And!E70+Ast!E70+Cnt!E70+Rio!E70+Mu!E70+Va!E70+Ara!E70+'C-M'!E70+Cana!E71+'Ex'!E70+Bal!E70+Mad!E70+CyL!E70</f>
        <v>40355001.00000001</v>
      </c>
      <c r="F71" s="1">
        <f>Cat!F70+Gal!F70+And!F70+Ast!F70+Cnt!F70+Rio!F70+Mu!F70+Va!F70+Ara!F70+'C-M'!F70+Cana!F71+'Ex'!F70+Bal!F70+Mad!F70+CyL!F70</f>
        <v>41249448.00000001</v>
      </c>
      <c r="G71" s="1">
        <f>Cat!G70+Gal!G70+And!G70+Ast!G70+Cnt!G70+Rio!G70+Mu!G70+Va!G70+Ara!G70+'C-M'!G70+Cana!G71+'Ex'!G70+Bal!G70+Mad!G70+CyL!G70</f>
        <v>41830674.00000001</v>
      </c>
      <c r="H71" s="1">
        <f>Cat!H70+Gal!H70+And!H70+Ast!H70+Cnt!H70+Rio!H70+Mu!H70+Va!H70+Ara!H70+'C-M'!H70+Cana!H71+'Ex'!H70+Bal!H70+Mad!H70+CyL!H70</f>
        <v>42306958</v>
      </c>
      <c r="I71" s="1">
        <f>Cat!I70+Gal!I70+And!I70+Ast!I70+Cnt!I70+Rio!I70+Mu!I70+Va!I70+Ara!I70+'C-M'!I70+Cana!I71+'Ex'!I70+Bal!I70+Mad!I70+CyL!I70</f>
        <v>43231496</v>
      </c>
      <c r="J71" s="1">
        <f>Cat!J70+Gal!J70+And!J70+Ast!J70+Cnt!J70+Rio!J70+Mu!J70+Va!J70+Ara!J70+'C-M'!J70+Cana!J71+'Ex'!J70+Bal!J70+Mad!J70+CyL!J70</f>
        <v>43790920.00000001</v>
      </c>
      <c r="K71" s="1">
        <f>Cat!K70+Gal!K70+And!K70+Ast!K70+Cnt!K70+Rio!K70+Mu!K70+Va!K70+Ara!K70+'C-M'!K70+Cana!K71+'Ex'!K70+Bal!K70+Mad!K70+CyL!K70</f>
        <v>43790920.00000001</v>
      </c>
      <c r="L71" s="1"/>
      <c r="M71" s="1"/>
      <c r="N71" s="1"/>
      <c r="O71" s="1"/>
      <c r="P71" s="1"/>
    </row>
    <row r="72" spans="2:16" ht="12.75">
      <c r="B72" t="s">
        <v>60</v>
      </c>
      <c r="C72" s="1">
        <f>Cat!C71+Gal!C71+And!C71+Ast!C71+Cnt!C71+Rio!C71+Mu!C71+Va!C71+Ara!C71+'C-M'!C71+Cana!C72+'Ex'!C71+Bal!C71+Mad!C71+CyL!C71</f>
        <v>39014649</v>
      </c>
      <c r="D72" s="1">
        <f>Cat!D71+Gal!D71+And!D71+Ast!D71+Cnt!D71+Rio!D71+Mu!D71+Va!D71+Ara!D71+'C-M'!D71+Cana!D72+'Ex'!D71+Bal!D71+Mad!D71+CyL!D71</f>
        <v>39883255.999999985</v>
      </c>
      <c r="E72" s="1">
        <f>Cat!E71+Gal!E71+And!E71+Ast!E71+Cnt!E71+Rio!E71+Mu!E71+Va!E71+Ara!E71+'C-M'!E71+Cana!E72+'Ex'!E71+Bal!E71+Mad!E71+CyL!E71</f>
        <v>40355001</v>
      </c>
      <c r="F72" s="1">
        <f>Cat!F71+Gal!F71+And!F71+Ast!F71+Cnt!F71+Rio!F71+Mu!F71+Va!F71+Ara!F71+'C-M'!F71+Cana!F72+'Ex'!F71+Bal!F71+Mad!F71+CyL!F71</f>
        <v>41249448</v>
      </c>
      <c r="G72" s="1">
        <f>Cat!G71+Gal!G71+And!G71+Ast!G71+Cnt!G71+Rio!G71+Mu!G71+Va!G71+Ara!G71+'C-M'!G71+Cana!G72+'Ex'!G71+Bal!G71+Mad!G71+CyL!G71</f>
        <v>41830674</v>
      </c>
      <c r="H72" s="1">
        <f>Cat!H71+Gal!H71+And!H71+Ast!H71+Cnt!H71+Rio!H71+Mu!H71+Va!H71+Ara!H71+'C-M'!H71+Cana!H72+'Ex'!H71+Bal!H71+Mad!H71+CyL!H71</f>
        <v>42306958</v>
      </c>
      <c r="I72" s="1">
        <f>Cat!I71+Gal!I71+And!I71+Ast!I71+Cnt!I71+Rio!I71+Mu!I71+Va!I71+Ara!I71+'C-M'!I71+Cana!I72+'Ex'!I71+Bal!I71+Mad!I71+CyL!I71</f>
        <v>43231495.99999999</v>
      </c>
      <c r="J72" s="1">
        <f>Cat!J71+Gal!J71+And!J71+Ast!J71+Cnt!J71+Rio!J71+Mu!J71+Va!J71+Ara!J71+'C-M'!J71+Cana!J72+'Ex'!J71+Bal!J71+Mad!J71+CyL!J71</f>
        <v>43790920</v>
      </c>
      <c r="K72" s="1">
        <f>Cat!K71+Gal!K71+And!K71+Ast!K71+Cnt!K71+Rio!K71+Mu!K71+Va!K71+Ara!K71+'C-M'!K71+Cana!K72+'Ex'!K71+Bal!K71+Mad!K71+CyL!K71</f>
        <v>43790920</v>
      </c>
      <c r="L72" s="1">
        <f>Cat!L71+Gal!L71+And!L71+Ast!L71+Cnt!L71+Rio!L71+Mu!L71+Va!L71+Ara!L71+'C-M'!L71+Cana!L72+'Ex'!L71+Bal!L71+Mad!L71+CyL!L71</f>
        <v>44049155</v>
      </c>
      <c r="M72" s="1">
        <f>Cat!M71+Gal!M71+And!M71+Ast!M71+Cnt!M71+Rio!M71+Mu!M71+Va!M71+Ara!M71+'C-M'!M71+Cana!M72+'Ex'!M71+Bal!M71+Mad!M71+CyL!M71</f>
        <v>44202984.00000001</v>
      </c>
      <c r="N72" s="1">
        <f>Cat!N71+Gal!N71+And!N71+Ast!N71+Cnt!N71+Rio!N71+Mu!N71+Va!N71+Ara!N71+'C-M'!N71+Cana!N72+'Ex'!N71+Bal!N71+Mad!N71+CyL!N71</f>
        <v>44262842.00000001</v>
      </c>
      <c r="O72" s="1">
        <f>Cat!O71+Gal!O71+And!O71+Ast!O71+Cnt!O71+Rio!O71+Mu!O71+Va!O71+Ara!O71+'C-M'!O71+Cana!O72+'Ex'!O71+Bal!O71+Mad!O71+CyL!O71</f>
        <v>44125765</v>
      </c>
      <c r="P72" s="1">
        <f>Cat!P71+Gal!P71+And!P71+Ast!P71+Cnt!P71+Rio!P71+Mu!P71+Va!P71+Ara!P71+'C-M'!P71+Cana!P72+'Ex'!P71+Bal!P71+Mad!P71+CyL!P71</f>
        <v>43772093.99999999</v>
      </c>
    </row>
    <row r="73" spans="13:16" ht="12.75">
      <c r="M73" s="1"/>
      <c r="N73" s="1"/>
      <c r="O73" s="1"/>
      <c r="P73" s="1"/>
    </row>
    <row r="74" spans="2:16" ht="12.75">
      <c r="B74" s="7" t="s">
        <v>61</v>
      </c>
      <c r="M74" s="1"/>
      <c r="N74" s="1"/>
      <c r="O74" s="1"/>
      <c r="P74" s="1"/>
    </row>
    <row r="75" spans="2:16" ht="12.75">
      <c r="B75" t="s">
        <v>67</v>
      </c>
      <c r="C75" s="9">
        <f>C39/C67</f>
        <v>0.10267962812752468</v>
      </c>
      <c r="D75" s="9">
        <f aca="true" t="shared" si="10" ref="D75:L75">D39/D67</f>
        <v>0.10470496203168421</v>
      </c>
      <c r="E75" s="9">
        <f t="shared" si="10"/>
        <v>0.10715220625244992</v>
      </c>
      <c r="F75" s="9">
        <f t="shared" si="10"/>
        <v>0.1112454102613009</v>
      </c>
      <c r="G75" s="9">
        <f t="shared" si="10"/>
        <v>0.1171904321915959</v>
      </c>
      <c r="H75" s="9">
        <f t="shared" si="10"/>
        <v>0.11325584025541037</v>
      </c>
      <c r="I75" s="9">
        <f t="shared" si="10"/>
        <v>0.09620949298542597</v>
      </c>
      <c r="J75" s="9">
        <f t="shared" si="10"/>
        <v>0.08319959515944085</v>
      </c>
      <c r="K75" s="9">
        <f t="shared" si="10"/>
        <v>0.09266809062786925</v>
      </c>
      <c r="L75" s="14">
        <f t="shared" si="10"/>
        <v>0.10443378382415879</v>
      </c>
      <c r="M75" s="14">
        <f>M39/M67</f>
        <v>0.10019272634065637</v>
      </c>
      <c r="N75" s="14">
        <f>N39/N67</f>
        <v>0.09791059998425854</v>
      </c>
      <c r="O75" s="14">
        <f>O39/O67</f>
        <v>0.09641755424757738</v>
      </c>
      <c r="P75" s="14">
        <f>P39/P67</f>
        <v>0.10001489361955351</v>
      </c>
    </row>
    <row r="76" spans="2:16" ht="12.75">
      <c r="B76" t="s">
        <v>112</v>
      </c>
      <c r="C76" s="9">
        <f aca="true" t="shared" si="11" ref="C76:L76">C44/C67</f>
        <v>0.10063435836047967</v>
      </c>
      <c r="D76" s="9">
        <f t="shared" si="11"/>
        <v>0.1008206406733397</v>
      </c>
      <c r="E76" s="9">
        <f t="shared" si="11"/>
        <v>0.1055231352714347</v>
      </c>
      <c r="F76" s="9">
        <f t="shared" si="11"/>
        <v>0.10977382825353497</v>
      </c>
      <c r="G76" s="9">
        <f t="shared" si="11"/>
        <v>0.11347815363481792</v>
      </c>
      <c r="H76" s="9">
        <f t="shared" si="11"/>
        <v>0.11280639731142052</v>
      </c>
      <c r="I76" s="9">
        <f t="shared" si="11"/>
        <v>0.10867481723084382</v>
      </c>
      <c r="J76" s="9">
        <f t="shared" si="11"/>
        <v>0.10996869107716552</v>
      </c>
      <c r="K76" s="9">
        <f t="shared" si="11"/>
        <v>0.11656989685399544</v>
      </c>
      <c r="L76" s="14">
        <f t="shared" si="11"/>
        <v>0.09966590114902135</v>
      </c>
      <c r="M76" s="14">
        <f>M44/M67</f>
        <v>0.09493606883717728</v>
      </c>
      <c r="N76" s="14">
        <f>N44/N67</f>
        <v>0.0968313968783798</v>
      </c>
      <c r="O76" s="14">
        <f>O44/O67</f>
        <v>0.09663975097597087</v>
      </c>
      <c r="P76" s="14">
        <f>P44/P67</f>
        <v>0.0939958675231642</v>
      </c>
    </row>
    <row r="77" spans="2:16" ht="12.75">
      <c r="B77" t="s">
        <v>140</v>
      </c>
      <c r="C77" s="1">
        <f aca="true" t="shared" si="12" ref="C77:L77">C39/C68</f>
        <v>87516.77896953578</v>
      </c>
      <c r="D77" s="1">
        <f t="shared" si="12"/>
        <v>92186.78038899528</v>
      </c>
      <c r="E77" s="1">
        <f t="shared" si="12"/>
        <v>97365.4631820783</v>
      </c>
      <c r="F77" s="1">
        <f t="shared" si="12"/>
        <v>104869.48317080693</v>
      </c>
      <c r="G77" s="1">
        <f t="shared" si="12"/>
        <v>115090.83751222369</v>
      </c>
      <c r="H77" s="1">
        <f t="shared" si="12"/>
        <v>115466.67358857983</v>
      </c>
      <c r="I77" s="1">
        <f t="shared" si="12"/>
        <v>99116.61221189564</v>
      </c>
      <c r="J77" s="1">
        <f t="shared" si="12"/>
        <v>82675.22651876514</v>
      </c>
      <c r="K77" s="1">
        <f t="shared" si="12"/>
        <v>92084.04643121868</v>
      </c>
      <c r="L77" s="10">
        <f t="shared" si="12"/>
        <v>103714.11088184136</v>
      </c>
      <c r="M77" s="10">
        <f>M39/M68</f>
        <v>98450.29440190787</v>
      </c>
      <c r="N77" s="10">
        <f>N39/N68</f>
        <v>93707.73226837956</v>
      </c>
      <c r="O77" s="10">
        <f>O39/O68</f>
        <v>90762.8698411201</v>
      </c>
      <c r="P77" s="10">
        <f>P39/P68</f>
        <v>95410.20234544847</v>
      </c>
    </row>
    <row r="78" spans="2:16" ht="12.75">
      <c r="B78" t="s">
        <v>70</v>
      </c>
      <c r="L78" s="15"/>
      <c r="M78" s="15"/>
      <c r="N78" s="15"/>
      <c r="O78" s="15"/>
      <c r="P78" s="15"/>
    </row>
    <row r="79" spans="2:16" ht="12.75">
      <c r="B79" t="s">
        <v>71</v>
      </c>
      <c r="C79" s="1">
        <f aca="true" t="shared" si="13" ref="C79:K79">C39*1000000/C71</f>
        <v>1809.9470169550993</v>
      </c>
      <c r="D79" s="1">
        <f t="shared" si="13"/>
        <v>1938.0943299592095</v>
      </c>
      <c r="E79" s="1">
        <f t="shared" si="13"/>
        <v>2102.368638757449</v>
      </c>
      <c r="F79" s="1">
        <f t="shared" si="13"/>
        <v>2307.2214605284557</v>
      </c>
      <c r="G79" s="1">
        <f t="shared" si="13"/>
        <v>2596.249744854302</v>
      </c>
      <c r="H79" s="1">
        <f t="shared" si="13"/>
        <v>2661.1958992405857</v>
      </c>
      <c r="I79" s="1">
        <f t="shared" si="13"/>
        <v>2283.2591542410005</v>
      </c>
      <c r="J79" s="1">
        <f t="shared" si="13"/>
        <v>1884.9319656866564</v>
      </c>
      <c r="K79" s="1">
        <f t="shared" si="13"/>
        <v>2099.4458673612703</v>
      </c>
      <c r="L79" s="10"/>
      <c r="M79" s="10"/>
      <c r="N79" s="10"/>
      <c r="O79" s="10"/>
      <c r="P79" s="10"/>
    </row>
    <row r="80" spans="2:16" ht="12.75">
      <c r="B80" t="s">
        <v>15</v>
      </c>
      <c r="C80" s="10">
        <f aca="true" t="shared" si="14" ref="C80:L80">C39*1000000/C72</f>
        <v>1809.9470169550998</v>
      </c>
      <c r="D80" s="10">
        <f t="shared" si="14"/>
        <v>1938.0943299592107</v>
      </c>
      <c r="E80" s="10">
        <f t="shared" si="14"/>
        <v>2102.3686387574494</v>
      </c>
      <c r="F80" s="10">
        <f t="shared" si="14"/>
        <v>2307.221460528456</v>
      </c>
      <c r="G80" s="10">
        <f t="shared" si="14"/>
        <v>2596.2497448543027</v>
      </c>
      <c r="H80" s="10">
        <f t="shared" si="14"/>
        <v>2661.1958992405857</v>
      </c>
      <c r="I80" s="10">
        <f t="shared" si="14"/>
        <v>2283.259154241001</v>
      </c>
      <c r="J80" s="10">
        <f t="shared" si="14"/>
        <v>1884.931965686657</v>
      </c>
      <c r="K80" s="10">
        <f t="shared" si="14"/>
        <v>2099.4458673612708</v>
      </c>
      <c r="L80" s="10">
        <f t="shared" si="14"/>
        <v>2354.5085230770346</v>
      </c>
      <c r="M80" s="10">
        <f>M39*1000000/M72</f>
        <v>2227.876599798716</v>
      </c>
      <c r="N80" s="10">
        <f>N39*1000000/N72</f>
        <v>2118.717337551347</v>
      </c>
      <c r="O80" s="10">
        <f>O39*1000000/O72</f>
        <v>2070.2269088157486</v>
      </c>
      <c r="P80" s="10">
        <f>P39*1000000/P72</f>
        <v>2185.113087697322</v>
      </c>
    </row>
    <row r="81" spans="2:16" ht="12.75">
      <c r="B81" t="s">
        <v>137</v>
      </c>
      <c r="L81" s="15"/>
      <c r="M81" s="15"/>
      <c r="N81" s="15"/>
      <c r="O81" s="15"/>
      <c r="P81" s="15"/>
    </row>
    <row r="82" spans="2:16" ht="12.75">
      <c r="B82" t="s">
        <v>71</v>
      </c>
      <c r="C82" s="1">
        <f>C77*1000000/C71</f>
        <v>2243.1774016353643</v>
      </c>
      <c r="D82" s="1">
        <f aca="true" t="shared" si="15" ref="D82:K82">D77*1000000/D71</f>
        <v>2311.4156073163954</v>
      </c>
      <c r="E82" s="1">
        <f t="shared" si="15"/>
        <v>2412.7235973077604</v>
      </c>
      <c r="F82" s="1">
        <f t="shared" si="15"/>
        <v>2542.3245220349836</v>
      </c>
      <c r="G82" s="1">
        <f t="shared" si="15"/>
        <v>2751.3503012699166</v>
      </c>
      <c r="H82" s="1">
        <f t="shared" si="15"/>
        <v>2729.259654844005</v>
      </c>
      <c r="I82" s="1">
        <f t="shared" si="15"/>
        <v>2292.6944793188663</v>
      </c>
      <c r="J82" s="1">
        <f t="shared" si="15"/>
        <v>1887.953633282085</v>
      </c>
      <c r="K82" s="1">
        <f t="shared" si="15"/>
        <v>2102.811414585916</v>
      </c>
      <c r="L82" s="10"/>
      <c r="M82" s="10"/>
      <c r="N82" s="10"/>
      <c r="O82" s="10"/>
      <c r="P82" s="10"/>
    </row>
    <row r="83" spans="2:16" ht="12.75">
      <c r="B83" t="s">
        <v>15</v>
      </c>
      <c r="C83" s="1">
        <f>C77*1000000/C72</f>
        <v>2243.1774016353647</v>
      </c>
      <c r="D83" s="1">
        <f aca="true" t="shared" si="16" ref="D83:L83">D77*1000000/D72</f>
        <v>2311.4156073163967</v>
      </c>
      <c r="E83" s="1">
        <f t="shared" si="16"/>
        <v>2412.723597307761</v>
      </c>
      <c r="F83" s="1">
        <f t="shared" si="16"/>
        <v>2542.324522034984</v>
      </c>
      <c r="G83" s="1">
        <f t="shared" si="16"/>
        <v>2751.350301269917</v>
      </c>
      <c r="H83" s="1">
        <f t="shared" si="16"/>
        <v>2729.259654844005</v>
      </c>
      <c r="I83" s="1">
        <f t="shared" si="16"/>
        <v>2292.6944793188663</v>
      </c>
      <c r="J83" s="1">
        <f t="shared" si="16"/>
        <v>1887.9536332820853</v>
      </c>
      <c r="K83" s="1">
        <f t="shared" si="16"/>
        <v>2102.8114145859163</v>
      </c>
      <c r="L83" s="10">
        <f t="shared" si="16"/>
        <v>2354.5085230770346</v>
      </c>
      <c r="M83" s="10">
        <f>M77*1000000/M72</f>
        <v>2227.2318629418287</v>
      </c>
      <c r="N83" s="10">
        <f>N77*1000000/N72</f>
        <v>2117.0744587159484</v>
      </c>
      <c r="O83" s="10">
        <f>O77*1000000/O72</f>
        <v>2056.9132306515276</v>
      </c>
      <c r="P83" s="10">
        <f>P77*1000000/P72</f>
        <v>2179.703862132995</v>
      </c>
    </row>
    <row r="84" spans="2:16" ht="12.75">
      <c r="B84" t="s">
        <v>138</v>
      </c>
      <c r="C84" s="1">
        <f>C44/C68</f>
        <v>85773.53714640369</v>
      </c>
      <c r="D84" s="1">
        <f aca="true" t="shared" si="17" ref="D84:L84">D44/D68</f>
        <v>88766.85574479713</v>
      </c>
      <c r="E84" s="1">
        <f t="shared" si="17"/>
        <v>95885.18334304882</v>
      </c>
      <c r="F84" s="1">
        <f t="shared" si="17"/>
        <v>103482.24351538757</v>
      </c>
      <c r="G84" s="1">
        <f t="shared" si="17"/>
        <v>111445.0684832322</v>
      </c>
      <c r="H84" s="1">
        <f t="shared" si="17"/>
        <v>115008.45720350569</v>
      </c>
      <c r="I84" s="1">
        <f t="shared" si="17"/>
        <v>111958.59558577936</v>
      </c>
      <c r="J84" s="1">
        <f t="shared" si="17"/>
        <v>109275.6091823977</v>
      </c>
      <c r="K84" s="1">
        <f t="shared" si="17"/>
        <v>115835.21060654557</v>
      </c>
      <c r="L84" s="10">
        <f t="shared" si="17"/>
        <v>98979.08458734813</v>
      </c>
      <c r="M84" s="10">
        <f>M44/M68</f>
        <v>93285.05439208976</v>
      </c>
      <c r="N84" s="10">
        <f>N44/N68</f>
        <v>92674.85456438074</v>
      </c>
      <c r="O84" s="10">
        <f>O44/O68</f>
        <v>90972.03520416713</v>
      </c>
      <c r="P84" s="10">
        <f>P44/P68</f>
        <v>89668.29254585873</v>
      </c>
    </row>
    <row r="85" spans="2:16" ht="12.75">
      <c r="B85" t="s">
        <v>139</v>
      </c>
      <c r="L85" s="15"/>
      <c r="M85" s="15"/>
      <c r="N85" s="15"/>
      <c r="O85" s="15"/>
      <c r="P85" s="15"/>
    </row>
    <row r="86" spans="2:16" ht="12.75">
      <c r="B86" t="s">
        <v>71</v>
      </c>
      <c r="C86" s="1">
        <f>C84*1000000/C71</f>
        <v>2198.4956764933004</v>
      </c>
      <c r="D86" s="1">
        <f aca="true" t="shared" si="18" ref="D86:K86">D84*1000000/D71</f>
        <v>2225.6672259856896</v>
      </c>
      <c r="E86" s="1">
        <f t="shared" si="18"/>
        <v>2376.0421500930897</v>
      </c>
      <c r="F86" s="1">
        <f t="shared" si="18"/>
        <v>2508.6940197451263</v>
      </c>
      <c r="G86" s="1">
        <f t="shared" si="18"/>
        <v>2664.1949035588614</v>
      </c>
      <c r="H86" s="1">
        <f t="shared" si="18"/>
        <v>2718.4288977596943</v>
      </c>
      <c r="I86" s="1">
        <f t="shared" si="18"/>
        <v>2589.7460403817477</v>
      </c>
      <c r="J86" s="1">
        <f t="shared" si="18"/>
        <v>2495.394232009688</v>
      </c>
      <c r="K86" s="1">
        <f t="shared" si="18"/>
        <v>2645.1878747134238</v>
      </c>
      <c r="L86" s="10"/>
      <c r="M86" s="10"/>
      <c r="N86" s="10"/>
      <c r="O86" s="10"/>
      <c r="P86" s="10"/>
    </row>
    <row r="87" spans="2:16" ht="12.75">
      <c r="B87" t="s">
        <v>15</v>
      </c>
      <c r="C87" s="1">
        <f>C84*1000000/C72</f>
        <v>2198.495676493301</v>
      </c>
      <c r="D87" s="1">
        <f aca="true" t="shared" si="19" ref="D87:L87">D84*1000000/D72</f>
        <v>2225.6672259856905</v>
      </c>
      <c r="E87" s="1">
        <f t="shared" si="19"/>
        <v>2376.04215009309</v>
      </c>
      <c r="F87" s="1">
        <f t="shared" si="19"/>
        <v>2508.6940197451268</v>
      </c>
      <c r="G87" s="1">
        <f t="shared" si="19"/>
        <v>2664.194903558862</v>
      </c>
      <c r="H87" s="1">
        <f t="shared" si="19"/>
        <v>2718.4288977596943</v>
      </c>
      <c r="I87" s="1">
        <f t="shared" si="19"/>
        <v>2589.746040381748</v>
      </c>
      <c r="J87" s="1">
        <f t="shared" si="19"/>
        <v>2495.3942320096885</v>
      </c>
      <c r="K87" s="1">
        <f t="shared" si="19"/>
        <v>2645.187874713424</v>
      </c>
      <c r="L87" s="10">
        <f t="shared" si="19"/>
        <v>2247.0143771735948</v>
      </c>
      <c r="M87" s="10">
        <f>M84*1000000/M72</f>
        <v>2110.379118117676</v>
      </c>
      <c r="N87" s="10">
        <f>N84*1000000/N72</f>
        <v>2093.739361886901</v>
      </c>
      <c r="O87" s="10">
        <f>O84*1000000/O72</f>
        <v>2061.6534399838083</v>
      </c>
      <c r="P87" s="10">
        <f>P84*1000000/P72</f>
        <v>2048.5264549111757</v>
      </c>
    </row>
    <row r="88" spans="13:16" ht="12.75">
      <c r="M88" s="1"/>
      <c r="N88" s="1"/>
      <c r="O88" s="1"/>
      <c r="P88" s="1"/>
    </row>
    <row r="89" spans="2:16" ht="12.75">
      <c r="B89" t="s">
        <v>6</v>
      </c>
      <c r="M89" s="1"/>
      <c r="N89" s="1"/>
      <c r="O89" s="1"/>
      <c r="P89" s="1"/>
    </row>
    <row r="90" spans="13:16" ht="12.75">
      <c r="M90" s="1"/>
      <c r="N90" s="1"/>
      <c r="O90" s="1"/>
      <c r="P90" s="1"/>
    </row>
    <row r="91" spans="2:18" ht="12.75">
      <c r="B91" s="3" t="s">
        <v>26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4">
        <f aca="true" t="shared" si="20" ref="M91:R91">SUM(M92:M96)</f>
        <v>0</v>
      </c>
      <c r="N91" s="4">
        <f t="shared" si="20"/>
        <v>81735.70000000001</v>
      </c>
      <c r="O91" s="4">
        <f t="shared" si="20"/>
        <v>82689.57</v>
      </c>
      <c r="P91" s="4">
        <f t="shared" si="20"/>
        <v>80533.23000000001</v>
      </c>
      <c r="Q91" s="4">
        <f t="shared" si="20"/>
        <v>84433.62999999999</v>
      </c>
      <c r="R91" s="4">
        <f t="shared" si="20"/>
        <v>86754.24</v>
      </c>
    </row>
    <row r="92" spans="2:18" ht="12.75">
      <c r="B92" t="s">
        <v>27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f>Cat!N91+Gal!N91+And!N91+Ast!N91+Cnt!N91+Rio!N91+Mu!N91+Va!N91+Ara!N91+'C-M'!N91+Cana!N95+'Ex'!N91+Bal!N91+Mad!N91+CyL!N91</f>
        <v>33588.79</v>
      </c>
      <c r="O92" s="1">
        <f>Cat!O91+Gal!O91+And!O91+Ast!O91+Cnt!O91+Rio!O91+Mu!O91+Va!O91+Ara!O91+'C-M'!O91+Cana!O95+'Ex'!O91+Bal!O91+Mad!O91+CyL!O91</f>
        <v>33161.299999999996</v>
      </c>
      <c r="P92" s="1">
        <f>Cat!P91+Gal!P91+And!P91+Ast!P91+Cnt!P91+Rio!P91+Mu!P91+Va!P91+Ara!P91+'C-M'!P91+Cana!P95+'Ex'!P91+Bal!P91+Mad!P91+CyL!P91</f>
        <v>31901.11</v>
      </c>
      <c r="Q92" s="1">
        <f>Cat!Q91+Gal!Q91+And!Q91+Ast!Q91+Cnt!Q91+Rio!Q91+Mu!Q91+Va!Q91+Ara!Q91+'C-M'!Q91+Cana!Q95+'Ex'!Q91+Bal!Q91+Mad!Q91+CyL!Q91</f>
        <v>33238.83</v>
      </c>
      <c r="R92" s="1">
        <f>Cat!R91+Gal!R91+And!R91+Ast!R91+Cnt!R91+Rio!R91+Mu!R91+Va!R91+Ara!R91+'C-M'!R91+Cana!R95+'Ex'!R91+Bal!R91+Mad!R91+CyL!R91</f>
        <v>34028.090000000004</v>
      </c>
    </row>
    <row r="93" spans="2:18" ht="12.75">
      <c r="B93" t="s">
        <v>28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f>Cat!N92+Gal!N92+And!N92+Ast!N92+Cnt!N92+Rio!N92+Mu!N92+Va!N92+Ara!N92+'C-M'!N92+Cana!N96+'Ex'!N92+Bal!N92+Mad!N92+CyL!N92</f>
        <v>23368.59</v>
      </c>
      <c r="O93" s="1">
        <f>Cat!O92+Gal!O92+And!O92+Ast!O92+Cnt!O92+Rio!O92+Mu!O92+Va!O92+Ara!O92+'C-M'!O92+Cana!O96+'Ex'!O92+Bal!O92+Mad!O92+CyL!O92</f>
        <v>26781.920000000002</v>
      </c>
      <c r="P93" s="1">
        <f>Cat!P92+Gal!P92+And!P92+Ast!P92+Cnt!P92+Rio!P92+Mu!P92+Va!P92+Ara!P92+'C-M'!P92+Cana!P96+'Ex'!P92+Bal!P92+Mad!P92+CyL!P92</f>
        <v>26876.02</v>
      </c>
      <c r="Q93" s="1">
        <f>Cat!Q92+Gal!Q92+And!Q92+Ast!Q92+Cnt!Q92+Rio!Q92+Mu!Q92+Va!Q92+Ara!Q92+'C-M'!Q92+Cana!Q96+'Ex'!Q92+Bal!Q92+Mad!Q92+CyL!Q92</f>
        <v>29527.399999999994</v>
      </c>
      <c r="R93" s="1">
        <f>Cat!R92+Gal!R92+And!R92+Ast!R92+Cnt!R92+Rio!R92+Mu!R92+Va!R92+Ara!R92+'C-M'!R92+Cana!R96+'Ex'!R92+Bal!R92+Mad!R92+CyL!R92</f>
        <v>30704.88</v>
      </c>
    </row>
    <row r="94" spans="2:18" ht="12.75">
      <c r="B94" t="s">
        <v>29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f>Cat!N93+Gal!N93+And!N93+Ast!N93+Cnt!N93+Rio!N93+Mu!N93+Va!N93+Ara!N93+'C-M'!N93+Cana!N97+'Ex'!N93+Bal!N93+Mad!N93+CyL!N93</f>
        <v>11048.29</v>
      </c>
      <c r="O94" s="1">
        <f>Cat!O93+Gal!O93+And!O93+Ast!O93+Cnt!O93+Rio!O93+Mu!O93+Va!O93+Ara!O93+'C-M'!O93+Cana!O97+'Ex'!O93+Bal!O93+Mad!O93+CyL!O93</f>
        <v>12245.760000000002</v>
      </c>
      <c r="P94" s="1">
        <f>Cat!P93+Gal!P93+And!P93+Ast!P93+Cnt!P93+Rio!P93+Mu!P93+Va!P93+Ara!P93+'C-M'!P93+Cana!P97+'Ex'!P93+Bal!P93+Mad!P93+CyL!P93</f>
        <v>12420.410000000003</v>
      </c>
      <c r="Q94" s="1">
        <f>Cat!Q93+Gal!Q93+And!Q93+Ast!Q93+Cnt!Q93+Rio!Q93+Mu!Q93+Va!Q93+Ara!Q93+'C-M'!Q93+Cana!Q97+'Ex'!Q93+Bal!Q93+Mad!Q93+CyL!Q93</f>
        <v>12053.140000000001</v>
      </c>
      <c r="R94" s="1">
        <f>Cat!R93+Gal!R93+And!R93+Ast!R93+Cnt!R93+Rio!R93+Mu!R93+Va!R93+Ara!R93+'C-M'!R93+Cana!R97+'Ex'!R93+Bal!R93+Mad!R93+CyL!R93</f>
        <v>12411.630000000001</v>
      </c>
    </row>
    <row r="95" spans="2:18" ht="12.75">
      <c r="B95" t="s">
        <v>30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f>Cat!N94+Gal!N94+And!N94+Ast!N94+Cnt!N94+Rio!N94+Mu!N94+Va!N94+Ara!N94+'C-M'!N94+Cana!N98+'Ex'!N94+Bal!N94+Mad!N94+CyL!N94</f>
        <v>6928.390000000001</v>
      </c>
      <c r="O95" s="1">
        <f>Cat!O94+Gal!O94+And!O94+Ast!O94+Cnt!O94+Rio!O94+Mu!O94+Va!O94+Ara!O94+'C-M'!O94+Cana!O98+'Ex'!O94+Bal!O94+Mad!O94+CyL!O94</f>
        <v>1966.3100000000006</v>
      </c>
      <c r="P95" s="1">
        <f>Cat!P94+Gal!P94+And!P94+Ast!P94+Cnt!P94+Rio!P94+Mu!P94+Va!P94+Ara!P94+'C-M'!P94+Cana!P98+'Ex'!P94+Bal!P94+Mad!P94+CyL!P94</f>
        <v>1101.06</v>
      </c>
      <c r="Q95" s="1">
        <f>Cat!Q94+Gal!Q94+And!Q94+Ast!Q94+Cnt!Q94+Rio!Q94+Mu!Q94+Va!Q94+Ara!Q94+'C-M'!Q94+Cana!Q98+'Ex'!Q94+Bal!Q94+Mad!Q94+CyL!Q94</f>
        <v>877.79</v>
      </c>
      <c r="R95" s="1">
        <f>Cat!R94+Gal!R94+And!R94+Ast!R94+Cnt!R94+Rio!R94+Mu!R94+Va!R94+Ara!R94+'C-M'!R94+Cana!R98+'Ex'!R94+Bal!R94+Mad!R94+CyL!R94</f>
        <v>1052.8</v>
      </c>
    </row>
    <row r="96" spans="2:18" ht="12.75">
      <c r="B96" t="s">
        <v>31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f>Cat!N95+Gal!N95+And!N95+Ast!N95+Cnt!N95+Rio!N95+Mu!N95+Va!N95+Ara!N95+'C-M'!N95+Cana!N99+'Ex'!N95+Bal!N95+Mad!N95+CyL!N95</f>
        <v>6801.64</v>
      </c>
      <c r="O96" s="1">
        <f>Cat!O95+Gal!O95+And!O95+Ast!O95+Cnt!O95+Rio!O95+Mu!O95+Va!O95+Ara!O95+'C-M'!O95+Cana!O99+'Ex'!O95+Bal!O95+Mad!O95+CyL!O95</f>
        <v>8534.279999999999</v>
      </c>
      <c r="P96" s="1">
        <f>Cat!P95+Gal!P95+And!P95+Ast!P95+Cnt!P95+Rio!P95+Mu!P95+Va!P95+Ara!P95+'C-M'!P95+Cana!P99+'Ex'!P95+Bal!P95+Mad!P95+CyL!P95</f>
        <v>8234.63</v>
      </c>
      <c r="Q96" s="1">
        <f>Cat!Q95+Gal!Q95+And!Q95+Ast!Q95+Cnt!Q95+Rio!Q95+Mu!Q95+Va!Q95+Ara!Q95+'C-M'!Q95+Cana!Q99+'Ex'!Q95+Bal!Q95+Mad!Q95+CyL!Q95</f>
        <v>8736.470000000001</v>
      </c>
      <c r="R96" s="1">
        <f>Cat!R95+Gal!R95+And!R95+Ast!R95+Cnt!R95+Rio!R95+Mu!R95+Va!R95+Ara!R95+'C-M'!R95+Cana!R99+'Ex'!R95+Bal!R95+Mad!R95+CyL!R95</f>
        <v>8556.839999999997</v>
      </c>
    </row>
    <row r="97" spans="3:16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3" t="s">
        <v>32</v>
      </c>
      <c r="C98" s="1"/>
      <c r="D98" s="1"/>
      <c r="E98" s="1"/>
      <c r="F98" s="1"/>
      <c r="G98" s="1"/>
      <c r="H98" s="1"/>
      <c r="I98" s="1"/>
      <c r="J98" s="1"/>
      <c r="K98" s="1"/>
      <c r="L98" s="4"/>
      <c r="M98" s="4">
        <f>SUM(M99:M103)</f>
        <v>4283.599999999999</v>
      </c>
      <c r="N98" s="4">
        <f>SUM(N99:N103)</f>
        <v>4320.42</v>
      </c>
      <c r="O98" s="4">
        <f>SUM(O99:O103)</f>
        <v>823.7999999999997</v>
      </c>
      <c r="P98" s="4">
        <f>SUM(P99:P103)</f>
        <v>6897.8</v>
      </c>
    </row>
    <row r="99" spans="2:16" ht="12.75">
      <c r="B99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>Cat!M98+Gal!M98+And!M98+Ast!M98+Cnt!M98+Rio!M98+Mu!M98+Va!M98+Ara!M98+'C-M'!M98+Cana!M102+'Ex'!M98+Bal!M98+Mad!M98+CyL!M98</f>
        <v>-1520.77</v>
      </c>
      <c r="N99" s="1">
        <f>Cat!N98+Gal!N98+And!N98+Ast!N98+Cnt!N98+Rio!N98+Mu!N98+Va!N98+Ara!N98+'C-M'!N98+Cana!N102+'Ex'!N98+Bal!N98+Mad!N98+CyL!N98</f>
        <v>1857.77</v>
      </c>
      <c r="O99" s="1">
        <f>Cat!O98+Gal!O98+And!O98+Ast!O98+Cnt!O98+Rio!O98+Mu!O98+Va!O98+Ara!O98+'C-M'!O98+Cana!O102+'Ex'!O98+Bal!O98+Mad!O98+CyL!O98</f>
        <v>-1988.2300000000002</v>
      </c>
      <c r="P99" s="1">
        <f>Cat!P98+Gal!P98+And!P98+Ast!P98+Cnt!P98+Rio!P98+Mu!P98+Va!P98+Ara!P98+'C-M'!P98+Cana!P102+'Ex'!P98+Bal!P98+Mad!P98+CyL!P98</f>
        <v>2261.5299999999997</v>
      </c>
    </row>
    <row r="100" spans="2:16" ht="12.75">
      <c r="B100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f>Cat!M99+Gal!M99+And!M99+Ast!M99+Cnt!M99+Rio!M99+Mu!M99+Va!M99+Ara!M99+'C-M'!M99+Cana!M103+'Ex'!M99+Bal!M99+Mad!M99+CyL!M99</f>
        <v>1851.5000000000002</v>
      </c>
      <c r="N100" s="1">
        <f>Cat!N99+Gal!N99+And!N99+Ast!N99+Cnt!N99+Rio!N99+Mu!N99+Va!N99+Ara!N99+'C-M'!N99+Cana!N103+'Ex'!N99+Bal!N99+Mad!N99+CyL!N99</f>
        <v>56.19</v>
      </c>
      <c r="O100" s="1">
        <f>Cat!O99+Gal!O99+And!O99+Ast!O99+Cnt!O99+Rio!O99+Mu!O99+Va!O99+Ara!O99+'C-M'!O99+Cana!O103+'Ex'!O99+Bal!O99+Mad!O99+CyL!O99</f>
        <v>-853.83</v>
      </c>
      <c r="P100" s="1">
        <f>Cat!P99+Gal!P99+And!P99+Ast!P99+Cnt!P99+Rio!P99+Mu!P99+Va!P99+Ara!P99+'C-M'!P99+Cana!P103+'Ex'!P99+Bal!P99+Mad!P99+CyL!P99</f>
        <v>54.779999999999994</v>
      </c>
    </row>
    <row r="101" spans="2:16" ht="12.75">
      <c r="B101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f>Cat!M100+Gal!M100+And!M100+Ast!M100+Cnt!M100+Rio!M100+Mu!M100+Va!M100+Ara!M100+'C-M'!M100+Cana!M104+'Ex'!M100+Bal!M100+Mad!M100+CyL!M100</f>
        <v>-793.86</v>
      </c>
      <c r="N101" s="1">
        <f>Cat!N100+Gal!N100+And!N100+Ast!N100+Cnt!N100+Rio!N100+Mu!N100+Va!N100+Ara!N100+'C-M'!N100+Cana!N104+'Ex'!N100+Bal!N100+Mad!N100+CyL!N100</f>
        <v>-1559.6499999999999</v>
      </c>
      <c r="O101" s="1">
        <f>Cat!O100+Gal!O100+And!O100+Ast!O100+Cnt!O100+Rio!O100+Mu!O100+Va!O100+Ara!O100+'C-M'!O100+Cana!O104+'Ex'!O100+Bal!O100+Mad!O100+CyL!O100</f>
        <v>-731.3899999999999</v>
      </c>
      <c r="P101" s="1">
        <f>Cat!P100+Gal!P100+And!P100+Ast!P100+Cnt!P100+Rio!P100+Mu!P100+Va!P100+Ara!P100+'C-M'!P100+Cana!P104+'Ex'!P100+Bal!P100+Mad!P100+CyL!P100</f>
        <v>-114.10000000000001</v>
      </c>
    </row>
    <row r="102" spans="2:16" ht="12.75">
      <c r="B102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f>Cat!M101+Gal!M101+And!M101+Ast!M101+Cnt!M101+Rio!M101+Mu!M101+Va!M101+Ara!M101+'C-M'!M101+Cana!M105+'Ex'!M101+Bal!M101+Mad!M101+CyL!M101</f>
        <v>4770.58</v>
      </c>
      <c r="N102" s="1">
        <f>Cat!N101+Gal!N101+And!N101+Ast!N101+Cnt!N101+Rio!N101+Mu!N101+Va!N101+Ara!N101+'C-M'!N101+Cana!N105+'Ex'!N101+Bal!N101+Mad!N101+CyL!N101</f>
        <v>3966.1099999999997</v>
      </c>
      <c r="O102" s="1">
        <f>Cat!O101+Gal!O101+And!O101+Ast!O101+Cnt!O101+Rio!O101+Mu!O101+Va!O101+Ara!O101+'C-M'!O101+Cana!O105+'Ex'!O101+Bal!O101+Mad!O101+CyL!O101</f>
        <v>4397.25</v>
      </c>
      <c r="P102" s="1">
        <f>Cat!P101+Gal!P101+And!P101+Ast!P101+Cnt!P101+Rio!P101+Mu!P101+Va!P101+Ara!P101+'C-M'!P101+Cana!P105+'Ex'!P101+Bal!P101+Mad!P101+CyL!P101</f>
        <v>4695.59</v>
      </c>
    </row>
    <row r="103" spans="2:16" ht="12.75">
      <c r="B103" t="s">
        <v>69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f>Cat!M102+Gal!M102+And!M102+Ast!M102+Cnt!M102+Rio!M102+Mu!M102+Va!M102+Ara!M102+'C-M'!M102+Cana!M106+'Ex'!M102+Bal!M102+Mad!M102+CyL!M102</f>
        <v>-23.85</v>
      </c>
      <c r="N103" s="1">
        <f>Cat!N102+Gal!N102+And!N102+Ast!N102+Cnt!N102+Rio!N102+Mu!N102+Va!N102+Ara!N102+'C-M'!N102+Cana!N106+'Ex'!N102+Bal!N102+Mad!N102+CyL!N102</f>
        <v>0</v>
      </c>
      <c r="O103" s="1">
        <f>Cat!O102+Gal!O102+And!O102+Ast!O102+Cnt!O102+Rio!O102+Mu!O102+Va!O102+Ara!O102+'C-M'!O102+Cana!O106+'Ex'!O102+Bal!O102+Mad!O102+CyL!O102</f>
        <v>0</v>
      </c>
      <c r="P103" s="1">
        <f>Cat!P102+Gal!P102+And!P102+Ast!P102+Cnt!P102+Rio!P102+Mu!P102+Va!P102+Ara!P102+'C-M'!P102+Cana!P106+'Ex'!P102+Bal!P102+Mad!P102+CyL!P102</f>
        <v>0</v>
      </c>
    </row>
    <row r="105" ht="12.75">
      <c r="B105" s="3" t="s">
        <v>130</v>
      </c>
    </row>
    <row r="106" spans="2:16" ht="12.75">
      <c r="B106" t="s">
        <v>131</v>
      </c>
      <c r="M106" s="1"/>
      <c r="N106" s="1">
        <f>Cat!N105+Gal!N105+And!N105+Ast!N105+Cnt!N105+Rio!N105+Mu!N105+Va!N105+Ara!N105+'C-M'!N105+Cana!N109+'Ex'!N105+Bal!N105+Mad!N105+CyL!N105</f>
        <v>604.9</v>
      </c>
      <c r="O106" s="1">
        <f>Cat!O105+Gal!O105+And!O105+Ast!O105+Cnt!O105+Rio!O105+Mu!O105+Va!O105+Ara!O105+'C-M'!O105+Cana!O109+'Ex'!O105+Bal!O105+Mad!O105+CyL!O105</f>
        <v>1151.442</v>
      </c>
      <c r="P106" s="1">
        <f>Cat!P105+Gal!P105+And!P105+Ast!P105+Cnt!P105+Rio!P105+Mu!P105+Va!P105+Ara!P105+'C-M'!P105+Cana!P109+'Ex'!P105+Bal!P105+Mad!P105+CyL!P105</f>
        <v>902.77495597</v>
      </c>
    </row>
    <row r="107" spans="2:14" ht="12.75">
      <c r="B107" t="s">
        <v>132</v>
      </c>
      <c r="M107" s="1"/>
      <c r="N107" s="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R107"/>
  <sheetViews>
    <sheetView zoomScale="150" zoomScaleNormal="150" workbookViewId="0" topLeftCell="A3">
      <pane xSplit="16160" ySplit="4400" topLeftCell="N74" activePane="bottomRight" state="split"/>
      <selection pane="topLeft" activeCell="B5" sqref="B5"/>
      <selection pane="topRight" activeCell="P10" sqref="P10"/>
      <selection pane="bottomLeft" activeCell="B95" sqref="B95"/>
      <selection pane="bottomRight" activeCell="O93" sqref="O93"/>
    </sheetView>
  </sheetViews>
  <sheetFormatPr defaultColWidth="11.00390625" defaultRowHeight="12.75"/>
  <cols>
    <col min="1" max="1" width="6.25390625" style="0" customWidth="1"/>
    <col min="2" max="2" width="58.00390625" style="0" customWidth="1"/>
    <col min="3" max="11" width="10.125" style="0" bestFit="1" customWidth="1"/>
  </cols>
  <sheetData>
    <row r="4" ht="12.75">
      <c r="B4" s="7" t="s">
        <v>81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 aca="true" t="shared" si="1" ref="C9:P9">C10+C17</f>
        <v>6510.857500644962</v>
      </c>
      <c r="D9" s="4">
        <f t="shared" si="1"/>
        <v>7262.969547761108</v>
      </c>
      <c r="E9" s="4">
        <f t="shared" si="1"/>
        <v>8293.223565923141</v>
      </c>
      <c r="F9" s="4">
        <f t="shared" si="1"/>
        <v>9513.75296876457</v>
      </c>
      <c r="G9" s="4">
        <f t="shared" si="1"/>
        <v>11103.201964365173</v>
      </c>
      <c r="H9" s="4">
        <f t="shared" si="1"/>
        <v>10963.12154907584</v>
      </c>
      <c r="I9" s="4">
        <f t="shared" si="1"/>
        <v>9588.636014859649</v>
      </c>
      <c r="J9" s="4">
        <f t="shared" si="1"/>
        <v>8392.29087724015</v>
      </c>
      <c r="K9" s="4">
        <f t="shared" si="1"/>
        <v>10814.10544724015</v>
      </c>
      <c r="L9" s="4">
        <f t="shared" si="1"/>
        <v>10452.955867421819</v>
      </c>
      <c r="M9" s="4">
        <f t="shared" si="1"/>
        <v>10094.605831112212</v>
      </c>
      <c r="N9" s="4">
        <f t="shared" si="1"/>
        <v>9508.196011554366</v>
      </c>
      <c r="O9" s="4">
        <f t="shared" si="1"/>
        <v>9342.749601908843</v>
      </c>
      <c r="P9" s="4">
        <f t="shared" si="1"/>
        <v>9667.972311515603</v>
      </c>
    </row>
    <row r="10" spans="2:16" ht="12.75">
      <c r="B10" s="5" t="s">
        <v>98</v>
      </c>
      <c r="C10" s="6">
        <f>SUM(C11:C16)</f>
        <v>2804.699419050953</v>
      </c>
      <c r="D10" s="6">
        <f aca="true" t="shared" si="2" ref="D10:O10">SUM(D11:D16)</f>
        <v>3314.551547761108</v>
      </c>
      <c r="E10" s="6">
        <f t="shared" si="2"/>
        <v>4021.16064592314</v>
      </c>
      <c r="F10" s="6">
        <f t="shared" si="2"/>
        <v>4697.131458764569</v>
      </c>
      <c r="G10" s="6">
        <f t="shared" si="2"/>
        <v>5506.402674365175</v>
      </c>
      <c r="H10" s="6">
        <f t="shared" si="2"/>
        <v>4970.437999075842</v>
      </c>
      <c r="I10" s="6">
        <f t="shared" si="2"/>
        <v>3580.2586148596497</v>
      </c>
      <c r="J10" s="6">
        <f t="shared" si="2"/>
        <v>2615.1911772401504</v>
      </c>
      <c r="K10" s="6">
        <f t="shared" si="2"/>
        <v>2615.1911772401504</v>
      </c>
      <c r="L10" s="6">
        <f t="shared" si="2"/>
        <v>2471.184547421818</v>
      </c>
      <c r="M10" s="6">
        <f t="shared" si="2"/>
        <v>2095.138525092213</v>
      </c>
      <c r="N10" s="6">
        <f t="shared" si="2"/>
        <v>1956.2693646643647</v>
      </c>
      <c r="O10" s="6">
        <f t="shared" si="2"/>
        <v>1850.596763988844</v>
      </c>
      <c r="P10" s="6">
        <f>SUM(P11:P16)</f>
        <v>2025.0675972856031</v>
      </c>
    </row>
    <row r="11" spans="2:16" ht="12.75">
      <c r="B11" t="s">
        <v>141</v>
      </c>
      <c r="C11" s="1">
        <v>195.41662158964058</v>
      </c>
      <c r="D11" s="1">
        <v>206.94303173436475</v>
      </c>
      <c r="E11" s="1">
        <v>219.5220659825098</v>
      </c>
      <c r="F11" s="1">
        <v>268.43003894693123</v>
      </c>
      <c r="G11" s="1">
        <v>320.7600681142837</v>
      </c>
      <c r="H11" s="1">
        <v>336.02206331974355</v>
      </c>
      <c r="I11" s="1">
        <v>374.8063644591252</v>
      </c>
      <c r="J11" s="1">
        <v>359.3140071900993</v>
      </c>
      <c r="K11" s="1">
        <v>359.3140071900993</v>
      </c>
      <c r="L11" s="1">
        <v>435.68861199214365</v>
      </c>
      <c r="M11" s="1">
        <v>375.0483023042785</v>
      </c>
      <c r="N11" s="1">
        <v>407.13293649415795</v>
      </c>
      <c r="O11" s="1">
        <v>403.62057622583313</v>
      </c>
      <c r="P11" s="1">
        <v>442.9966660841558</v>
      </c>
    </row>
    <row r="12" spans="2:16" ht="12.75">
      <c r="B12" t="s">
        <v>129</v>
      </c>
      <c r="C12" s="1">
        <v>243.519</v>
      </c>
      <c r="D12" s="1">
        <v>274.122</v>
      </c>
      <c r="E12" s="1">
        <v>275.3</v>
      </c>
      <c r="F12" s="1">
        <v>303.308</v>
      </c>
      <c r="G12" s="1">
        <v>362.929</v>
      </c>
      <c r="H12" s="1">
        <v>453.242</v>
      </c>
      <c r="I12" s="1">
        <v>536.398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383.2732177961541</v>
      </c>
      <c r="D13" s="1">
        <v>434.66325063813633</v>
      </c>
      <c r="E13" s="1">
        <v>504.32117600051333</v>
      </c>
      <c r="F13" s="1">
        <v>584.5072932182817</v>
      </c>
      <c r="G13" s="1">
        <v>652.8615940257044</v>
      </c>
      <c r="H13" s="1">
        <v>671.8875394626098</v>
      </c>
      <c r="I13" s="1">
        <v>661.322995890464</v>
      </c>
      <c r="J13" s="1">
        <v>616.3239783714245</v>
      </c>
      <c r="K13" s="1">
        <v>616.3239783714245</v>
      </c>
      <c r="L13" s="1">
        <v>503.9589866877341</v>
      </c>
      <c r="M13" s="1">
        <v>437.3360583607502</v>
      </c>
      <c r="N13" s="1">
        <v>461.5448475290823</v>
      </c>
      <c r="O13" s="1">
        <v>438.0633094727712</v>
      </c>
      <c r="P13" s="1">
        <v>471.5793828122529</v>
      </c>
    </row>
    <row r="14" spans="2:16" ht="12.75">
      <c r="B14" t="s">
        <v>14</v>
      </c>
      <c r="C14" s="1">
        <v>1694.1911666974822</v>
      </c>
      <c r="D14" s="1">
        <v>2101.590600071946</v>
      </c>
      <c r="E14" s="1">
        <v>2695.126</v>
      </c>
      <c r="F14" s="1">
        <v>3221.18</v>
      </c>
      <c r="G14" s="1">
        <v>3852.883</v>
      </c>
      <c r="H14" s="1">
        <v>3183.67</v>
      </c>
      <c r="I14" s="1">
        <v>1706.995</v>
      </c>
      <c r="J14" s="1">
        <v>1365.249</v>
      </c>
      <c r="K14" s="1">
        <v>1365.249</v>
      </c>
      <c r="L14" s="1">
        <v>1267.1547886</v>
      </c>
      <c r="M14" s="1">
        <v>1094.305662</v>
      </c>
      <c r="N14" s="1">
        <v>926.8156394750001</v>
      </c>
      <c r="O14" s="1">
        <v>861.5389250000001</v>
      </c>
      <c r="P14" s="1">
        <v>972.1580045</v>
      </c>
    </row>
    <row r="15" spans="2:16" ht="15">
      <c r="B15" t="s">
        <v>45</v>
      </c>
      <c r="C15" s="1">
        <v>288.29941296767646</v>
      </c>
      <c r="D15" s="1">
        <v>297.23266531666104</v>
      </c>
      <c r="E15" s="1">
        <v>326.89140394011673</v>
      </c>
      <c r="F15" s="1">
        <v>319.7061265993574</v>
      </c>
      <c r="G15" s="1">
        <v>316.9690122251864</v>
      </c>
      <c r="H15" s="1">
        <v>325.61639629348787</v>
      </c>
      <c r="I15" s="1">
        <v>300.7362545100609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4">
        <v>147.37395329023946</v>
      </c>
      <c r="P15" s="1">
        <v>138.33354388919457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6" ht="12.75">
      <c r="B17" s="5" t="s">
        <v>18</v>
      </c>
      <c r="C17" s="6">
        <f>C18+C19+C20+C21</f>
        <v>3706.1580815940088</v>
      </c>
      <c r="D17" s="6">
        <f aca="true" t="shared" si="3" ref="D17:O17">D18+D19+D20+D21</f>
        <v>3948.418</v>
      </c>
      <c r="E17" s="6">
        <f t="shared" si="3"/>
        <v>4272.06292</v>
      </c>
      <c r="F17" s="6">
        <f t="shared" si="3"/>
        <v>4816.621510000001</v>
      </c>
      <c r="G17" s="6">
        <f t="shared" si="3"/>
        <v>5596.799289999999</v>
      </c>
      <c r="H17" s="6">
        <f t="shared" si="3"/>
        <v>5992.68355</v>
      </c>
      <c r="I17" s="6">
        <f t="shared" si="3"/>
        <v>6008.377399999999</v>
      </c>
      <c r="J17" s="6">
        <f t="shared" si="3"/>
        <v>5777.0997</v>
      </c>
      <c r="K17" s="6">
        <f t="shared" si="3"/>
        <v>8198.91427</v>
      </c>
      <c r="L17" s="6">
        <f t="shared" si="3"/>
        <v>7981.771320000001</v>
      </c>
      <c r="M17" s="6">
        <f t="shared" si="3"/>
        <v>7999.467306019999</v>
      </c>
      <c r="N17" s="6">
        <f t="shared" si="3"/>
        <v>7551.9266468900005</v>
      </c>
      <c r="O17" s="6">
        <f t="shared" si="3"/>
        <v>7492.152837919999</v>
      </c>
      <c r="P17" s="6">
        <f>P18+P19+P20+P21</f>
        <v>7642.9047142300005</v>
      </c>
    </row>
    <row r="18" spans="2:16" ht="15">
      <c r="B18" t="s">
        <v>121</v>
      </c>
      <c r="C18" s="1">
        <v>3339.4938502040086</v>
      </c>
      <c r="D18" s="1">
        <v>3553.848</v>
      </c>
      <c r="E18" s="1">
        <v>3840.424</v>
      </c>
      <c r="F18" s="1">
        <v>4336.795</v>
      </c>
      <c r="G18" s="1">
        <v>5076.239269999999</v>
      </c>
      <c r="H18" s="1">
        <v>5467.82067</v>
      </c>
      <c r="I18" s="1">
        <v>5648.280839999999</v>
      </c>
      <c r="J18" s="1">
        <v>5495.00032</v>
      </c>
      <c r="K18" s="1">
        <v>7916.81489</v>
      </c>
      <c r="L18" s="1">
        <v>7709.1066900000005</v>
      </c>
      <c r="M18" s="1">
        <v>7769.07634748</v>
      </c>
      <c r="N18" s="1">
        <v>7345.5336752700005</v>
      </c>
      <c r="O18" s="24">
        <v>7402.40537659</v>
      </c>
      <c r="P18" s="24">
        <v>7579.572407240001</v>
      </c>
    </row>
    <row r="19" spans="2:16" ht="13.5">
      <c r="B19" t="s">
        <v>63</v>
      </c>
      <c r="C19" s="1">
        <v>226.58849158999996</v>
      </c>
      <c r="D19" s="1">
        <v>245.94</v>
      </c>
      <c r="E19" s="1">
        <v>279.773</v>
      </c>
      <c r="F19" s="1">
        <v>328.55190000000005</v>
      </c>
      <c r="G19" s="1">
        <v>367.50964</v>
      </c>
      <c r="H19" s="1">
        <v>369.26804</v>
      </c>
      <c r="I19" s="1">
        <v>212.28658</v>
      </c>
      <c r="J19" s="1">
        <v>142.67764000000003</v>
      </c>
      <c r="K19" s="1">
        <v>142.67764000000003</v>
      </c>
      <c r="L19" s="1">
        <v>136.21833999999998</v>
      </c>
      <c r="M19" s="1">
        <v>98.12760242000002</v>
      </c>
      <c r="N19" s="1">
        <v>71.60896416000001</v>
      </c>
      <c r="O19" s="25">
        <v>49.7390043</v>
      </c>
      <c r="P19" s="25">
        <v>53.81012699000001</v>
      </c>
    </row>
    <row r="20" spans="2:15" ht="12.75">
      <c r="B20" t="s">
        <v>19</v>
      </c>
      <c r="C20" s="1">
        <v>140.0757398</v>
      </c>
      <c r="D20" s="1">
        <v>148.63</v>
      </c>
      <c r="E20" s="1">
        <v>151.86592</v>
      </c>
      <c r="F20" s="1">
        <v>151.27461</v>
      </c>
      <c r="G20" s="1">
        <v>153.05038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31.19476703000001</v>
      </c>
    </row>
    <row r="21" spans="2:16" ht="13.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10.107899999999999</v>
      </c>
      <c r="O21" s="31">
        <v>8.813690000000001</v>
      </c>
      <c r="P21" s="32">
        <v>9.52218</v>
      </c>
    </row>
    <row r="22" spans="12:15" ht="12.75">
      <c r="L22" s="1"/>
      <c r="M22" s="1"/>
      <c r="N22" s="1"/>
      <c r="O22" s="1"/>
    </row>
    <row r="23" spans="2:16" ht="12.75">
      <c r="B23" s="3" t="s">
        <v>20</v>
      </c>
      <c r="C23" s="4">
        <f>C24+C25+C26</f>
        <v>3802.391544359534</v>
      </c>
      <c r="D23" s="4">
        <f aca="true" t="shared" si="4" ref="D23:J23">D24+D25+D26</f>
        <v>4107.586</v>
      </c>
      <c r="E23" s="4">
        <f t="shared" si="4"/>
        <v>4464.56754</v>
      </c>
      <c r="F23" s="4">
        <f t="shared" si="4"/>
        <v>4864.76559</v>
      </c>
      <c r="G23" s="4">
        <f t="shared" si="4"/>
        <v>5210.14912</v>
      </c>
      <c r="H23" s="4">
        <f t="shared" si="4"/>
        <v>5379.7712200000005</v>
      </c>
      <c r="I23" s="4">
        <f t="shared" si="4"/>
        <v>4834.79781</v>
      </c>
      <c r="J23" s="4">
        <f t="shared" si="4"/>
        <v>3877.43174</v>
      </c>
      <c r="K23" s="4">
        <f aca="true" t="shared" si="5" ref="K23:P23">K24+K25+K26</f>
        <v>5461.278501714285</v>
      </c>
      <c r="L23" s="4">
        <f t="shared" si="5"/>
        <v>7011.71768</v>
      </c>
      <c r="M23" s="4">
        <f t="shared" si="5"/>
        <v>7018.563526261547</v>
      </c>
      <c r="N23" s="4">
        <f t="shared" si="5"/>
        <v>7041.069989948963</v>
      </c>
      <c r="O23" s="4">
        <f t="shared" si="5"/>
        <v>7228.245136643537</v>
      </c>
      <c r="P23" s="4">
        <f t="shared" si="5"/>
        <v>7755.931908585731</v>
      </c>
    </row>
    <row r="24" spans="2:16" ht="15">
      <c r="B24" t="s">
        <v>21</v>
      </c>
      <c r="C24" s="1">
        <v>2493.6412207285366</v>
      </c>
      <c r="D24" s="1">
        <v>2740.73</v>
      </c>
      <c r="E24" s="1">
        <v>3027.129</v>
      </c>
      <c r="F24" s="1">
        <v>3384.68686</v>
      </c>
      <c r="G24" s="1">
        <v>3688.32044</v>
      </c>
      <c r="H24" s="1">
        <v>3763.29848</v>
      </c>
      <c r="I24" s="1">
        <v>3236.48817</v>
      </c>
      <c r="J24" s="1">
        <v>2273.7252200000003</v>
      </c>
      <c r="K24" s="1">
        <v>3248.1788857142856</v>
      </c>
      <c r="L24" s="1">
        <v>4749.1691</v>
      </c>
      <c r="M24" s="1">
        <v>4814.9205103115</v>
      </c>
      <c r="N24" s="1">
        <v>4923.7661028829</v>
      </c>
      <c r="O24" s="24">
        <v>5010.089328484773</v>
      </c>
      <c r="P24" s="24">
        <v>5504.418033278364</v>
      </c>
    </row>
    <row r="25" spans="2:16" ht="12.75">
      <c r="B25" t="s">
        <v>25</v>
      </c>
      <c r="C25" s="1">
        <v>1161.6193236309975</v>
      </c>
      <c r="D25" s="1">
        <v>1208.463</v>
      </c>
      <c r="E25" s="1">
        <v>1271.30618</v>
      </c>
      <c r="F25" s="1">
        <v>1303.95424</v>
      </c>
      <c r="G25" s="1">
        <v>1322.3854800000001</v>
      </c>
      <c r="H25" s="1">
        <v>1399.72182</v>
      </c>
      <c r="I25" s="1">
        <v>1362.2041399999998</v>
      </c>
      <c r="J25" s="1">
        <v>1354.20688</v>
      </c>
      <c r="K25" s="1">
        <v>1963.5999759999995</v>
      </c>
      <c r="L25" s="1">
        <v>1995.48898</v>
      </c>
      <c r="M25" s="1">
        <v>1935.1154716580963</v>
      </c>
      <c r="N25" s="1">
        <v>1825.3869821113578</v>
      </c>
      <c r="O25" s="1">
        <v>1939.538450897448</v>
      </c>
      <c r="P25" s="1">
        <v>1988.8289979711537</v>
      </c>
    </row>
    <row r="26" spans="2:16" ht="13.5">
      <c r="B26" t="s">
        <v>102</v>
      </c>
      <c r="C26" s="1">
        <v>147.131</v>
      </c>
      <c r="D26" s="1">
        <v>158.393</v>
      </c>
      <c r="E26" s="1">
        <v>166.13236</v>
      </c>
      <c r="F26" s="1">
        <v>176.12449</v>
      </c>
      <c r="G26" s="1">
        <v>199.4432</v>
      </c>
      <c r="H26" s="1">
        <v>216.75092</v>
      </c>
      <c r="I26" s="1">
        <v>236.1055</v>
      </c>
      <c r="J26" s="1">
        <v>249.49964</v>
      </c>
      <c r="K26" s="1">
        <v>249.49964</v>
      </c>
      <c r="L26" s="1">
        <v>267.0596</v>
      </c>
      <c r="M26" s="1">
        <v>268.5275442919503</v>
      </c>
      <c r="N26" s="1">
        <v>291.9169049547056</v>
      </c>
      <c r="O26" s="25">
        <v>278.6173572613157</v>
      </c>
      <c r="P26" s="25">
        <v>262.6848773362137</v>
      </c>
    </row>
    <row r="27" spans="12:15" ht="12.75">
      <c r="L27" s="1"/>
      <c r="M27" s="1"/>
      <c r="N27" s="1"/>
      <c r="O27" s="1"/>
    </row>
    <row r="28" spans="2:16" ht="12.75">
      <c r="B28" s="3" t="s">
        <v>103</v>
      </c>
      <c r="C28" s="4">
        <f aca="true" t="shared" si="6" ref="C28:P28">SUM(C29:C37)</f>
        <v>1271.4475967079</v>
      </c>
      <c r="D28" s="4">
        <f t="shared" si="6"/>
        <v>1355.6069432001</v>
      </c>
      <c r="E28" s="4">
        <f t="shared" si="6"/>
        <v>1431.0451542075</v>
      </c>
      <c r="F28" s="4">
        <f t="shared" si="6"/>
        <v>1533.3326706346</v>
      </c>
      <c r="G28" s="4">
        <f t="shared" si="6"/>
        <v>1811.6785091185</v>
      </c>
      <c r="H28" s="4">
        <f t="shared" si="6"/>
        <v>1956.5600973037</v>
      </c>
      <c r="I28" s="4">
        <f t="shared" si="6"/>
        <v>1717.6531716672002</v>
      </c>
      <c r="J28" s="4">
        <f t="shared" si="6"/>
        <v>1802.1012198287106</v>
      </c>
      <c r="K28" s="4">
        <f t="shared" si="6"/>
        <v>-181.04395762682412</v>
      </c>
      <c r="L28" s="4">
        <f t="shared" si="6"/>
        <v>-45.282030927570986</v>
      </c>
      <c r="M28" s="4">
        <f t="shared" si="6"/>
        <v>-519.9244607630375</v>
      </c>
      <c r="N28" s="4">
        <f t="shared" si="6"/>
        <v>-824.582517565605</v>
      </c>
      <c r="O28" s="4">
        <f t="shared" si="6"/>
        <v>-1528.069659387785</v>
      </c>
      <c r="P28" s="4">
        <f t="shared" si="6"/>
        <v>-1521.3907033196815</v>
      </c>
    </row>
    <row r="29" spans="2:16" ht="12.75">
      <c r="B29" t="s">
        <v>104</v>
      </c>
      <c r="C29" s="1">
        <v>1236.0622067079</v>
      </c>
      <c r="D29" s="1">
        <v>1319.8319432000999</v>
      </c>
      <c r="E29" s="1">
        <v>1357.9461542075</v>
      </c>
      <c r="F29" s="1">
        <v>1533.3326706346</v>
      </c>
      <c r="G29" s="1">
        <v>1725.8400091185</v>
      </c>
      <c r="H29" s="1">
        <v>1853.4308973037</v>
      </c>
      <c r="I29" s="1">
        <v>1535.9823216672</v>
      </c>
      <c r="J29" s="1">
        <v>1086.7470898287104</v>
      </c>
      <c r="K29" s="1">
        <v>239.44009050364184</v>
      </c>
      <c r="L29" s="1">
        <v>-151.92550197511724</v>
      </c>
      <c r="M29" s="1">
        <v>-481.98858555214497</v>
      </c>
      <c r="N29" s="1">
        <v>-618.898028809866</v>
      </c>
      <c r="O29" s="1">
        <v>-1532.8116355367197</v>
      </c>
      <c r="P29" s="1">
        <v>-1715.1727371325244</v>
      </c>
    </row>
    <row r="30" spans="2:15" ht="12.75">
      <c r="B30" t="s">
        <v>24</v>
      </c>
      <c r="C30" s="1">
        <v>35.38539</v>
      </c>
      <c r="D30" s="1">
        <v>35.775</v>
      </c>
      <c r="E30" s="1">
        <v>73.099</v>
      </c>
      <c r="F30" s="1">
        <v>0</v>
      </c>
      <c r="G30" s="1">
        <v>0</v>
      </c>
      <c r="H30" s="1">
        <v>0</v>
      </c>
      <c r="I30" s="1">
        <v>78.21195</v>
      </c>
      <c r="J30" s="1">
        <v>74.98241</v>
      </c>
      <c r="L30" s="1"/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85.8385</v>
      </c>
      <c r="H31" s="1">
        <v>103.1292</v>
      </c>
      <c r="I31" s="1">
        <v>103.4589</v>
      </c>
      <c r="J31" s="1">
        <v>103.3386</v>
      </c>
      <c r="L31" s="1"/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537.03312</v>
      </c>
      <c r="L32" s="1"/>
      <c r="M32" s="1"/>
      <c r="N32" s="1"/>
      <c r="O32" s="1"/>
    </row>
    <row r="33" spans="2:16" ht="12.75">
      <c r="B33" t="s">
        <v>127</v>
      </c>
      <c r="K33" s="1">
        <v>-1455.1821335669265</v>
      </c>
      <c r="L33" s="1">
        <v>-911.4216796964538</v>
      </c>
      <c r="M33" s="1">
        <v>-1019.9902222147994</v>
      </c>
      <c r="N33" s="1">
        <v>-958.5259334933344</v>
      </c>
      <c r="O33" s="1">
        <v>-839.3100276374971</v>
      </c>
      <c r="P33" s="1">
        <v>-763.2786610157491</v>
      </c>
    </row>
    <row r="34" spans="2:16" ht="12.75">
      <c r="B34" t="s">
        <v>128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2:16" ht="12.75">
      <c r="B35" t="s">
        <v>53</v>
      </c>
      <c r="K35" s="1">
        <v>936.7405254364605</v>
      </c>
      <c r="L35" s="1">
        <v>862.56732</v>
      </c>
      <c r="M35" s="1">
        <v>835.7781323504406</v>
      </c>
      <c r="N35" s="1">
        <v>612.5626217082262</v>
      </c>
      <c r="O35" s="1">
        <v>684.7619504834626</v>
      </c>
      <c r="P35" s="1">
        <v>785.1422597463728</v>
      </c>
    </row>
    <row r="36" spans="2:15" ht="12.75">
      <c r="B36" t="s">
        <v>54</v>
      </c>
      <c r="K36" s="1"/>
      <c r="L36" s="1"/>
      <c r="M36" s="1"/>
      <c r="N36" s="1"/>
      <c r="O36" s="1"/>
    </row>
    <row r="37" spans="2:16" ht="12.75">
      <c r="B37" t="s">
        <v>55</v>
      </c>
      <c r="K37" s="12">
        <v>97.95756</v>
      </c>
      <c r="L37" s="1">
        <v>155.497830744</v>
      </c>
      <c r="M37" s="1">
        <v>146.27621465346627</v>
      </c>
      <c r="N37" s="1">
        <v>140.27882302936914</v>
      </c>
      <c r="O37" s="12">
        <v>159.29005330296948</v>
      </c>
      <c r="P37" s="1">
        <v>171.9184350822189</v>
      </c>
    </row>
    <row r="38" spans="12:15" ht="12.75">
      <c r="L38" s="1"/>
      <c r="M38" s="1"/>
      <c r="N38" s="1"/>
      <c r="O38" s="1"/>
    </row>
    <row r="39" spans="1:16" ht="12.75">
      <c r="A39" s="7"/>
      <c r="B39" s="7" t="s">
        <v>111</v>
      </c>
      <c r="C39" s="8">
        <f aca="true" t="shared" si="7" ref="C39:P39">C9+C23+C28</f>
        <v>11584.696641712395</v>
      </c>
      <c r="D39" s="8">
        <f t="shared" si="7"/>
        <v>12726.16249096121</v>
      </c>
      <c r="E39" s="8">
        <f t="shared" si="7"/>
        <v>14188.836260130642</v>
      </c>
      <c r="F39" s="8">
        <f t="shared" si="7"/>
        <v>15911.851229399168</v>
      </c>
      <c r="G39" s="8">
        <f t="shared" si="7"/>
        <v>18125.029593483672</v>
      </c>
      <c r="H39" s="8">
        <f t="shared" si="7"/>
        <v>18299.452866379543</v>
      </c>
      <c r="I39" s="8">
        <f t="shared" si="7"/>
        <v>16141.086996526848</v>
      </c>
      <c r="J39" s="8">
        <f t="shared" si="7"/>
        <v>14071.82383706886</v>
      </c>
      <c r="K39" s="8">
        <f t="shared" si="7"/>
        <v>16094.339991327612</v>
      </c>
      <c r="L39" s="8">
        <f t="shared" si="7"/>
        <v>17419.39151649425</v>
      </c>
      <c r="M39" s="8">
        <f t="shared" si="7"/>
        <v>16593.24489661072</v>
      </c>
      <c r="N39" s="8">
        <f t="shared" si="7"/>
        <v>15724.683483937724</v>
      </c>
      <c r="O39" s="8">
        <f t="shared" si="7"/>
        <v>15042.925079164595</v>
      </c>
      <c r="P39" s="8">
        <f t="shared" si="7"/>
        <v>15902.513516781655</v>
      </c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2.75">
      <c r="B41" s="20" t="s">
        <v>99</v>
      </c>
      <c r="C41" s="1">
        <v>477.5541458155207</v>
      </c>
      <c r="D41" s="1">
        <v>665.2397194413871</v>
      </c>
      <c r="E41" s="1">
        <v>714.4484838793885</v>
      </c>
      <c r="F41" s="1">
        <v>800.4828248338853</v>
      </c>
      <c r="G41" s="1">
        <v>1019.0377090170092</v>
      </c>
      <c r="H41" s="1">
        <v>754.0850608444225</v>
      </c>
      <c r="I41" s="1">
        <v>-641.0269079922947</v>
      </c>
      <c r="J41" s="1">
        <v>-2948.7012046141012</v>
      </c>
      <c r="K41" s="1">
        <v>-2172.5547504164815</v>
      </c>
      <c r="L41" s="1">
        <v>792.5871958314482</v>
      </c>
      <c r="M41" s="1">
        <v>736.078956601086</v>
      </c>
      <c r="N41" s="1">
        <v>557.5292529178708</v>
      </c>
      <c r="O41" s="1">
        <v>228.42274507771532</v>
      </c>
      <c r="P41" s="1">
        <v>1311.408872813314</v>
      </c>
    </row>
    <row r="42" spans="2:16" ht="12.75">
      <c r="B42" s="20" t="s">
        <v>100</v>
      </c>
      <c r="C42" s="1">
        <v>273.17714547903023</v>
      </c>
      <c r="D42" s="1">
        <v>169.486077792973</v>
      </c>
      <c r="E42" s="1">
        <v>477.5541458155207</v>
      </c>
      <c r="F42" s="1">
        <v>665.2397194413871</v>
      </c>
      <c r="G42" s="1">
        <v>714.4484838793885</v>
      </c>
      <c r="H42" s="1">
        <v>800.4828248338853</v>
      </c>
      <c r="I42" s="1">
        <v>1019.0377090170092</v>
      </c>
      <c r="J42" s="1">
        <v>754.0850608444225</v>
      </c>
      <c r="K42" s="1">
        <v>757.8307942216959</v>
      </c>
      <c r="L42" s="1">
        <v>0</v>
      </c>
      <c r="M42" s="1">
        <v>-121.1101345332042</v>
      </c>
      <c r="N42" s="1">
        <v>530.496472600053</v>
      </c>
      <c r="O42" s="1">
        <v>473.9544874923712</v>
      </c>
      <c r="P42" s="1">
        <v>296.05754437513184</v>
      </c>
    </row>
    <row r="43" spans="2:16" ht="12.75">
      <c r="B43" s="21" t="s">
        <v>16</v>
      </c>
      <c r="C43" s="4">
        <f>C39-C41+C42</f>
        <v>11380.319641375905</v>
      </c>
      <c r="D43" s="4">
        <f>D39-D41+D42</f>
        <v>12230.408849312795</v>
      </c>
      <c r="E43" s="4">
        <f>E39-E41+E42</f>
        <v>13951.941922066773</v>
      </c>
      <c r="F43" s="4">
        <f aca="true" t="shared" si="8" ref="F43:P43">F39-F41+F42</f>
        <v>15776.60812400667</v>
      </c>
      <c r="G43" s="4">
        <f t="shared" si="8"/>
        <v>17820.44036834605</v>
      </c>
      <c r="H43" s="4">
        <f t="shared" si="8"/>
        <v>18345.850630369005</v>
      </c>
      <c r="I43" s="4">
        <f t="shared" si="8"/>
        <v>17801.151613536153</v>
      </c>
      <c r="J43" s="4">
        <f t="shared" si="8"/>
        <v>17774.610102527386</v>
      </c>
      <c r="K43" s="4">
        <f t="shared" si="8"/>
        <v>19024.72553596579</v>
      </c>
      <c r="L43" s="4">
        <f t="shared" si="8"/>
        <v>16626.8043206628</v>
      </c>
      <c r="M43" s="4">
        <f t="shared" si="8"/>
        <v>15736.055805476428</v>
      </c>
      <c r="N43" s="4">
        <f t="shared" si="8"/>
        <v>15697.650703619905</v>
      </c>
      <c r="O43" s="4">
        <f t="shared" si="8"/>
        <v>15288.45682157925</v>
      </c>
      <c r="P43" s="4">
        <f t="shared" si="8"/>
        <v>14887.162188343473</v>
      </c>
    </row>
    <row r="44" spans="12:15" ht="12.75">
      <c r="L44" s="1"/>
      <c r="M44" s="1"/>
      <c r="N44" s="1"/>
      <c r="O44" s="1"/>
    </row>
    <row r="45" spans="1:16" ht="12.75">
      <c r="A45" s="3"/>
      <c r="B45" s="3" t="s">
        <v>120</v>
      </c>
      <c r="C45" s="4">
        <f>C46+C47+C48</f>
        <v>969.7112132921</v>
      </c>
      <c r="D45" s="4">
        <f aca="true" t="shared" si="9" ref="D45:P45">D46+D47+D48</f>
        <v>1026.4099167999</v>
      </c>
      <c r="E45" s="4">
        <f t="shared" si="9"/>
        <v>1097.2250657925001</v>
      </c>
      <c r="F45" s="4">
        <f t="shared" si="9"/>
        <v>1197.2639893654002</v>
      </c>
      <c r="G45" s="4">
        <f t="shared" si="9"/>
        <v>1357.1290508815002</v>
      </c>
      <c r="H45" s="4">
        <f t="shared" si="9"/>
        <v>1544.7183226963002</v>
      </c>
      <c r="I45" s="4">
        <f t="shared" si="9"/>
        <v>1447.1673283327998</v>
      </c>
      <c r="J45" s="4">
        <f t="shared" si="9"/>
        <v>1742.8902301712897</v>
      </c>
      <c r="K45" s="4">
        <f t="shared" si="9"/>
        <v>1710.3845399999998</v>
      </c>
      <c r="L45" s="4">
        <f t="shared" si="9"/>
        <v>2083.5982240559997</v>
      </c>
      <c r="M45" s="4">
        <f t="shared" si="9"/>
        <v>2019.2955539315183</v>
      </c>
      <c r="N45" s="4">
        <f t="shared" si="9"/>
        <v>1948.4940636248211</v>
      </c>
      <c r="O45" s="4">
        <f t="shared" si="9"/>
        <v>2108.0997479478933</v>
      </c>
      <c r="P45" s="4" t="e">
        <f t="shared" si="9"/>
        <v>#VALUE!</v>
      </c>
    </row>
    <row r="46" spans="2:16" ht="12.75">
      <c r="B46" t="s">
        <v>44</v>
      </c>
      <c r="C46" s="1">
        <v>678.4457932921</v>
      </c>
      <c r="D46" s="1">
        <v>738.7680567999</v>
      </c>
      <c r="E46" s="1">
        <v>760.1568257925001</v>
      </c>
      <c r="F46" s="1">
        <v>858.6596193654002</v>
      </c>
      <c r="G46" s="1">
        <v>966.9251808815002</v>
      </c>
      <c r="H46" s="1">
        <v>1043.3173126963002</v>
      </c>
      <c r="I46" s="1">
        <v>927.6573183327998</v>
      </c>
      <c r="J46" s="1">
        <v>658.8902301712897</v>
      </c>
      <c r="K46" s="1">
        <v>1807.19977</v>
      </c>
      <c r="L46" s="1">
        <v>2228.43344</v>
      </c>
      <c r="M46" s="1">
        <v>2163.8203112149845</v>
      </c>
      <c r="N46" s="1">
        <v>2088.77288665419</v>
      </c>
      <c r="O46" s="1">
        <v>2267.389801250863</v>
      </c>
      <c r="P46" s="1">
        <v>2447.163969027019</v>
      </c>
    </row>
    <row r="47" spans="2:16" ht="12.75">
      <c r="B47" t="s">
        <v>58</v>
      </c>
      <c r="K47" s="1">
        <f aca="true" t="shared" si="10" ref="K47:P47">-K37</f>
        <v>-97.95756</v>
      </c>
      <c r="L47" s="1">
        <f t="shared" si="10"/>
        <v>-155.497830744</v>
      </c>
      <c r="M47" s="1">
        <f t="shared" si="10"/>
        <v>-146.27621465346627</v>
      </c>
      <c r="N47" s="1">
        <f t="shared" si="10"/>
        <v>-140.27882302936914</v>
      </c>
      <c r="O47" s="1">
        <f t="shared" si="10"/>
        <v>-159.29005330296948</v>
      </c>
      <c r="P47" s="1">
        <f t="shared" si="10"/>
        <v>-171.9184350822189</v>
      </c>
    </row>
    <row r="48" spans="2:16" ht="12.75">
      <c r="B48" s="20" t="s">
        <v>122</v>
      </c>
      <c r="C48" s="1">
        <v>291.26542</v>
      </c>
      <c r="D48" s="1">
        <v>287.64186</v>
      </c>
      <c r="E48" s="1">
        <v>337.06824</v>
      </c>
      <c r="F48" s="1">
        <v>338.60437</v>
      </c>
      <c r="G48" s="1">
        <v>390.20387</v>
      </c>
      <c r="H48" s="1">
        <v>501.40101</v>
      </c>
      <c r="I48" s="1">
        <v>519.51001</v>
      </c>
      <c r="J48" s="1">
        <v>1084</v>
      </c>
      <c r="K48" s="12">
        <v>1.14233</v>
      </c>
      <c r="L48" s="17">
        <v>10.6626148</v>
      </c>
      <c r="M48" s="1">
        <v>1.75145737</v>
      </c>
      <c r="N48" s="1">
        <v>0</v>
      </c>
      <c r="O48" s="1">
        <v>0</v>
      </c>
      <c r="P48" s="1" t="s">
        <v>124</v>
      </c>
    </row>
    <row r="49" spans="2:15" ht="12.75">
      <c r="B49" t="s">
        <v>125</v>
      </c>
      <c r="C49" s="11">
        <v>2.58312</v>
      </c>
      <c r="D49" s="11">
        <v>2.63059</v>
      </c>
      <c r="E49" s="11">
        <v>2.69207</v>
      </c>
      <c r="F49" s="11">
        <v>2.70873</v>
      </c>
      <c r="G49" s="11">
        <v>2.66272</v>
      </c>
      <c r="H49" s="11">
        <v>2.63364</v>
      </c>
      <c r="I49" s="11">
        <v>2.6435</v>
      </c>
      <c r="J49" s="11">
        <v>2.77047</v>
      </c>
      <c r="L49" s="1"/>
      <c r="M49" s="1"/>
      <c r="N49" s="1"/>
      <c r="O49" s="1"/>
    </row>
    <row r="50" spans="12:15" ht="12.75">
      <c r="L50" s="1"/>
      <c r="M50" s="1"/>
      <c r="N50" s="1"/>
      <c r="O50" s="1"/>
    </row>
    <row r="51" spans="2:15" ht="12.75">
      <c r="B51" s="3" t="s">
        <v>49</v>
      </c>
      <c r="L51" s="1"/>
      <c r="M51" s="1"/>
      <c r="N51" s="1"/>
      <c r="O51" s="1"/>
    </row>
    <row r="52" spans="2:16" ht="12.75">
      <c r="B52" t="s">
        <v>50</v>
      </c>
      <c r="C52" s="1">
        <v>3330.398</v>
      </c>
      <c r="D52" s="1">
        <v>3541.283</v>
      </c>
      <c r="E52" s="1">
        <v>3822.68144</v>
      </c>
      <c r="F52" s="1">
        <v>4316.94236</v>
      </c>
      <c r="G52" s="1">
        <v>5054.77883</v>
      </c>
      <c r="H52" s="1">
        <v>5443.08569</v>
      </c>
      <c r="I52" s="1">
        <v>5620.70484</v>
      </c>
      <c r="J52" s="1">
        <v>5447.29661</v>
      </c>
      <c r="K52" s="1">
        <v>7869.11117</v>
      </c>
      <c r="L52" s="1">
        <v>7661.07098</v>
      </c>
      <c r="M52" s="1">
        <v>7748.06847283</v>
      </c>
      <c r="N52" s="1">
        <v>7325.868742440001</v>
      </c>
      <c r="O52" s="1">
        <v>7391.09544009</v>
      </c>
      <c r="P52" s="1">
        <v>7573.9169097</v>
      </c>
    </row>
    <row r="53" spans="2:16" ht="12.75">
      <c r="B53" t="s">
        <v>51</v>
      </c>
      <c r="C53" s="1">
        <v>330.17</v>
      </c>
      <c r="D53" s="1">
        <v>390.035</v>
      </c>
      <c r="E53" s="1">
        <v>485.377</v>
      </c>
      <c r="F53" s="1">
        <v>553.658</v>
      </c>
      <c r="G53" s="1">
        <v>665.33</v>
      </c>
      <c r="H53" s="1">
        <v>774.919</v>
      </c>
      <c r="I53" s="1">
        <v>972.416</v>
      </c>
      <c r="J53" s="1">
        <v>844.838</v>
      </c>
      <c r="K53" s="1">
        <v>844.838</v>
      </c>
      <c r="L53" s="1">
        <v>609.527</v>
      </c>
      <c r="M53" s="1">
        <v>338.267</v>
      </c>
      <c r="N53" s="1">
        <v>339.09</v>
      </c>
      <c r="O53" s="1">
        <v>298.347</v>
      </c>
      <c r="P53" s="1">
        <v>312.435</v>
      </c>
    </row>
    <row r="54" spans="2:16" ht="12.75">
      <c r="B54" t="s">
        <v>52</v>
      </c>
      <c r="C54" s="1">
        <v>1676.528</v>
      </c>
      <c r="D54" s="1">
        <v>2079.68</v>
      </c>
      <c r="E54" s="1">
        <v>2695.126</v>
      </c>
      <c r="F54" s="1">
        <v>3221.18</v>
      </c>
      <c r="G54" s="1">
        <v>3852.883</v>
      </c>
      <c r="H54" s="1">
        <v>3183.67</v>
      </c>
      <c r="I54" s="1">
        <v>1706.995</v>
      </c>
      <c r="J54" s="1">
        <v>1365.249</v>
      </c>
      <c r="K54" s="1">
        <v>1365.249</v>
      </c>
      <c r="L54" s="1">
        <v>1333.312</v>
      </c>
      <c r="M54" s="1">
        <v>1175.668</v>
      </c>
      <c r="N54" s="1">
        <v>1031.701</v>
      </c>
      <c r="O54" s="1">
        <v>1004.008</v>
      </c>
      <c r="P54" s="1">
        <v>1243.461</v>
      </c>
    </row>
    <row r="55" spans="2:15" ht="12.75">
      <c r="B55" t="s">
        <v>62</v>
      </c>
      <c r="C55" s="1">
        <v>140.0757398</v>
      </c>
      <c r="D55" s="1">
        <v>148.63</v>
      </c>
      <c r="E55" s="1">
        <v>211.91762</v>
      </c>
      <c r="F55" s="13">
        <v>302.0657</v>
      </c>
      <c r="G55" s="1">
        <v>305.48241</v>
      </c>
      <c r="H55" s="1">
        <v>311.03433</v>
      </c>
      <c r="I55" s="1">
        <v>295.53787</v>
      </c>
      <c r="J55" s="1">
        <v>279.38</v>
      </c>
      <c r="K55" s="1">
        <v>279.38</v>
      </c>
      <c r="L55" s="1">
        <v>272.87575338</v>
      </c>
      <c r="M55" s="1">
        <v>264.52079118</v>
      </c>
      <c r="N55" s="1">
        <v>308.53739856</v>
      </c>
      <c r="O55" s="1">
        <v>91.50688893</v>
      </c>
    </row>
    <row r="56" spans="2:16" ht="12.75">
      <c r="B56" t="s">
        <v>46</v>
      </c>
      <c r="C56" s="1">
        <v>309.684</v>
      </c>
      <c r="D56" s="1">
        <v>286.975</v>
      </c>
      <c r="E56" s="1">
        <v>341.391</v>
      </c>
      <c r="F56" s="1">
        <v>334.599</v>
      </c>
      <c r="G56" s="1">
        <v>335.283</v>
      </c>
      <c r="H56" s="1">
        <v>351.488</v>
      </c>
      <c r="I56" s="1">
        <v>302.276</v>
      </c>
      <c r="J56" s="1">
        <v>290.272</v>
      </c>
      <c r="K56" s="1">
        <v>290.272</v>
      </c>
      <c r="L56" s="1">
        <v>272.342</v>
      </c>
      <c r="M56" s="1">
        <v>241.537</v>
      </c>
      <c r="N56" s="1">
        <v>207.787</v>
      </c>
      <c r="O56" s="1">
        <v>196.717</v>
      </c>
      <c r="P56" s="1">
        <v>191.618</v>
      </c>
    </row>
    <row r="57" spans="2:16" ht="12.75">
      <c r="B57" s="16" t="s">
        <v>64</v>
      </c>
      <c r="C57" s="1">
        <f aca="true" t="shared" si="11" ref="C57:K57">C19</f>
        <v>226.58849158999996</v>
      </c>
      <c r="D57" s="1">
        <f t="shared" si="11"/>
        <v>245.94</v>
      </c>
      <c r="E57" s="1">
        <f t="shared" si="11"/>
        <v>279.773</v>
      </c>
      <c r="F57" s="1">
        <f t="shared" si="11"/>
        <v>328.55190000000005</v>
      </c>
      <c r="G57" s="1">
        <f t="shared" si="11"/>
        <v>367.50964</v>
      </c>
      <c r="H57" s="1">
        <f t="shared" si="11"/>
        <v>369.26804</v>
      </c>
      <c r="I57" s="1">
        <f t="shared" si="11"/>
        <v>212.28658</v>
      </c>
      <c r="J57" s="1">
        <f t="shared" si="11"/>
        <v>142.67764000000003</v>
      </c>
      <c r="K57" s="1">
        <f t="shared" si="11"/>
        <v>142.67764000000003</v>
      </c>
      <c r="L57" s="1">
        <v>137.04437844999998</v>
      </c>
      <c r="M57" s="1">
        <v>99.58540461</v>
      </c>
      <c r="N57" s="1">
        <v>72.49417612</v>
      </c>
      <c r="O57" s="1">
        <v>50.39524964</v>
      </c>
      <c r="P57" s="1">
        <v>54.53417899000001</v>
      </c>
    </row>
    <row r="58" spans="2:16" ht="12.75">
      <c r="B58" s="26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214.16806087</v>
      </c>
      <c r="P58" s="1">
        <v>219.8789</v>
      </c>
    </row>
    <row r="59" spans="2:16" ht="12.75">
      <c r="B59" s="26" t="s">
        <v>143</v>
      </c>
      <c r="C59" s="1">
        <v>195.29237</v>
      </c>
      <c r="D59" s="1">
        <v>244.12758000000002</v>
      </c>
      <c r="E59" s="1">
        <v>242.03653999999997</v>
      </c>
      <c r="F59" s="1">
        <v>309.0300200000001</v>
      </c>
      <c r="G59" s="1">
        <v>341.50031999999993</v>
      </c>
      <c r="H59" s="1">
        <v>370.60594</v>
      </c>
      <c r="I59" s="1">
        <v>365.47844</v>
      </c>
      <c r="J59" s="1">
        <v>360.83785000000006</v>
      </c>
      <c r="K59" s="1">
        <v>360.83785000000006</v>
      </c>
      <c r="L59" s="1">
        <v>418.1065900000001</v>
      </c>
      <c r="M59" s="1">
        <v>413.68679000000003</v>
      </c>
      <c r="N59" s="1">
        <v>436.40544000000006</v>
      </c>
      <c r="O59" s="1">
        <v>464.41232999999994</v>
      </c>
      <c r="P59" s="1">
        <v>472.79076999999995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2:15" ht="12.75">
      <c r="L62" s="1"/>
      <c r="M62" s="1"/>
      <c r="N62" s="1"/>
      <c r="O62" s="1"/>
    </row>
    <row r="63" spans="2:17" ht="12.75">
      <c r="B63" s="3" t="s">
        <v>0</v>
      </c>
      <c r="C63" s="4">
        <v>1807.632</v>
      </c>
      <c r="D63" s="4">
        <v>1930.138</v>
      </c>
      <c r="E63" s="4">
        <v>1985.87716</v>
      </c>
      <c r="F63" s="4">
        <v>2242.36456</v>
      </c>
      <c r="G63" s="4">
        <v>2523.88966</v>
      </c>
      <c r="H63" s="4">
        <v>2710.48014</v>
      </c>
      <c r="I63" s="4">
        <v>2246.23944</v>
      </c>
      <c r="J63" s="4">
        <v>1589.41048</v>
      </c>
      <c r="K63" s="4">
        <v>2012.44674</v>
      </c>
      <c r="L63" s="4">
        <v>2635.07003</v>
      </c>
      <c r="M63" s="4">
        <v>2560.32320862253</v>
      </c>
      <c r="N63" s="4">
        <v>2473.1540710441654</v>
      </c>
      <c r="O63" s="4">
        <v>2649.9579291758187</v>
      </c>
      <c r="P63" s="4">
        <v>2818.0990754514055</v>
      </c>
      <c r="Q63" s="3"/>
    </row>
    <row r="64" spans="12:15" ht="12.75">
      <c r="L64" s="1"/>
      <c r="M64" s="1"/>
      <c r="N64" s="1"/>
      <c r="O64" s="1"/>
    </row>
    <row r="65" spans="2:15" ht="12.75">
      <c r="B65" s="7" t="s">
        <v>1</v>
      </c>
      <c r="L65" s="1"/>
      <c r="M65" s="1"/>
      <c r="N65" s="1"/>
      <c r="O65" s="1"/>
    </row>
    <row r="66" spans="2:16" ht="12.75">
      <c r="B66" t="s">
        <v>119</v>
      </c>
      <c r="C66" s="1">
        <v>141450.434</v>
      </c>
      <c r="D66" s="1">
        <v>151676.907</v>
      </c>
      <c r="E66" s="1">
        <v>162716.105</v>
      </c>
      <c r="F66" s="1">
        <v>175031.658</v>
      </c>
      <c r="G66" s="1">
        <v>189854.079</v>
      </c>
      <c r="H66" s="1">
        <v>203402.667</v>
      </c>
      <c r="I66" s="1">
        <v>209004.722</v>
      </c>
      <c r="J66" s="1">
        <v>202028.299</v>
      </c>
      <c r="K66" s="1">
        <v>202028.299</v>
      </c>
      <c r="L66" s="1">
        <v>203324.091</v>
      </c>
      <c r="M66" s="1">
        <v>200184.689</v>
      </c>
      <c r="N66" s="1">
        <v>196011.111</v>
      </c>
      <c r="O66" s="1">
        <v>194267.932</v>
      </c>
      <c r="P66" s="1">
        <v>197003.704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175308.12450748446</v>
      </c>
      <c r="D68" s="1">
        <f aca="true" t="shared" si="12" ref="D68:P68">D66/D67</f>
        <v>180893.34697999767</v>
      </c>
      <c r="E68" s="1">
        <f t="shared" si="12"/>
        <v>186736.51183625768</v>
      </c>
      <c r="F68" s="1">
        <f t="shared" si="12"/>
        <v>192867.17113142615</v>
      </c>
      <c r="G68" s="1">
        <f t="shared" si="12"/>
        <v>201196.00531083977</v>
      </c>
      <c r="H68" s="1">
        <f t="shared" si="12"/>
        <v>208604.97075363284</v>
      </c>
      <c r="I68" s="1">
        <f t="shared" si="12"/>
        <v>209868.41173544506</v>
      </c>
      <c r="J68" s="1">
        <f t="shared" si="12"/>
        <v>202352.16340230242</v>
      </c>
      <c r="K68" s="1">
        <f t="shared" si="12"/>
        <v>202352.16340230242</v>
      </c>
      <c r="L68" s="1">
        <f t="shared" si="12"/>
        <v>203324.091</v>
      </c>
      <c r="M68" s="1">
        <f t="shared" si="12"/>
        <v>200126.75650625487</v>
      </c>
      <c r="N68" s="1">
        <f t="shared" si="12"/>
        <v>195859.12163357652</v>
      </c>
      <c r="O68" s="1">
        <f t="shared" si="12"/>
        <v>193018.59033930427</v>
      </c>
      <c r="P68" s="1">
        <f t="shared" si="12"/>
        <v>196516.02330377253</v>
      </c>
    </row>
    <row r="69" spans="2:16" ht="12.75">
      <c r="B69" t="s">
        <v>109</v>
      </c>
      <c r="C69" s="1">
        <v>6506440</v>
      </c>
      <c r="D69" s="1">
        <v>6704146</v>
      </c>
      <c r="E69" s="1">
        <v>6813319</v>
      </c>
      <c r="F69" s="1">
        <v>6995206</v>
      </c>
      <c r="G69" s="1">
        <v>7134697</v>
      </c>
      <c r="H69" s="1">
        <v>7210508</v>
      </c>
      <c r="I69" s="1">
        <v>7364078</v>
      </c>
      <c r="J69" s="1">
        <v>7475420</v>
      </c>
      <c r="K69" s="1">
        <v>7475420</v>
      </c>
      <c r="L69" s="1">
        <v>7512381</v>
      </c>
      <c r="M69" s="1">
        <v>7539618</v>
      </c>
      <c r="N69" s="1">
        <v>7570908</v>
      </c>
      <c r="O69" s="1">
        <v>7553650</v>
      </c>
      <c r="P69" s="1">
        <v>7518903</v>
      </c>
    </row>
    <row r="70" spans="2:15" ht="12.75">
      <c r="B70" t="s">
        <v>59</v>
      </c>
      <c r="C70" s="1">
        <v>6383146.149173758</v>
      </c>
      <c r="D70" s="1">
        <v>6570627.082587838</v>
      </c>
      <c r="E70" s="1">
        <v>6673046.603926621</v>
      </c>
      <c r="F70" s="1">
        <v>6839572.927029465</v>
      </c>
      <c r="G70" s="1">
        <v>6965946.677804586</v>
      </c>
      <c r="H70" s="1">
        <v>7038689.762340574</v>
      </c>
      <c r="I70" s="1">
        <v>7184027.046489837</v>
      </c>
      <c r="J70" s="1">
        <v>7287415.410149408</v>
      </c>
      <c r="K70" s="1">
        <v>7287415.410149408</v>
      </c>
      <c r="L70" s="1"/>
      <c r="M70" s="1"/>
      <c r="N70" s="1"/>
      <c r="O70" s="1"/>
    </row>
    <row r="71" spans="2:16" ht="12.75">
      <c r="B71" t="s">
        <v>60</v>
      </c>
      <c r="C71" s="1">
        <v>6419167.038749996</v>
      </c>
      <c r="D71" s="1">
        <v>6607366.745599936</v>
      </c>
      <c r="E71" s="1">
        <v>6722223.938848095</v>
      </c>
      <c r="F71" s="1">
        <v>6896029.554081753</v>
      </c>
      <c r="G71" s="1">
        <v>7033649.408876405</v>
      </c>
      <c r="H71" s="1">
        <v>7117443.114888017</v>
      </c>
      <c r="I71" s="1">
        <v>7273270.551987466</v>
      </c>
      <c r="J71" s="1">
        <v>7386015.425189591</v>
      </c>
      <c r="K71" s="1">
        <v>7386015.425189591</v>
      </c>
      <c r="L71" s="1">
        <v>7434588.0173271</v>
      </c>
      <c r="M71" s="1">
        <v>7474718.542084243</v>
      </c>
      <c r="N71" s="1">
        <v>7509584.212837105</v>
      </c>
      <c r="O71" s="1">
        <v>7446814.014300352</v>
      </c>
      <c r="P71" s="1">
        <v>7436018.049917181</v>
      </c>
    </row>
    <row r="72" spans="12:15" ht="12.75">
      <c r="L72" s="1"/>
      <c r="M72" s="1"/>
      <c r="N72" s="1"/>
      <c r="O72" s="1"/>
    </row>
    <row r="73" spans="2:15" ht="12.75">
      <c r="B73" s="7" t="s">
        <v>61</v>
      </c>
      <c r="L73" s="1"/>
      <c r="M73" s="1"/>
      <c r="N73" s="1"/>
      <c r="O73" s="1"/>
    </row>
    <row r="74" spans="2:16" ht="12.75">
      <c r="B74" t="s">
        <v>67</v>
      </c>
      <c r="C74" s="9">
        <f>C39/C66</f>
        <v>0.08189933614281024</v>
      </c>
      <c r="D74" s="9">
        <f aca="true" t="shared" si="13" ref="D74:K74">D39/D66</f>
        <v>0.08390309865008791</v>
      </c>
      <c r="E74" s="9">
        <f t="shared" si="13"/>
        <v>0.08719995024543294</v>
      </c>
      <c r="F74" s="9">
        <f t="shared" si="13"/>
        <v>0.09090841857533663</v>
      </c>
      <c r="G74" s="9">
        <f t="shared" si="13"/>
        <v>0.09546821268709045</v>
      </c>
      <c r="H74" s="9">
        <f t="shared" si="13"/>
        <v>0.0899666318848196</v>
      </c>
      <c r="I74" s="9">
        <f t="shared" si="13"/>
        <v>0.07722833648000951</v>
      </c>
      <c r="J74" s="9">
        <f t="shared" si="13"/>
        <v>0.06965273630833697</v>
      </c>
      <c r="K74" s="9">
        <f t="shared" si="13"/>
        <v>0.07966379002838415</v>
      </c>
      <c r="L74" s="9">
        <f>L39/L66</f>
        <v>0.085673032796169</v>
      </c>
      <c r="M74" s="9">
        <f>M39/M66</f>
        <v>0.08288968042211618</v>
      </c>
      <c r="N74" s="9">
        <f>N39/N66</f>
        <v>0.08022342919089788</v>
      </c>
      <c r="O74" s="9">
        <f>O39/O66</f>
        <v>0.07743390751266449</v>
      </c>
      <c r="P74" s="9">
        <f>P39/P66</f>
        <v>0.08072190113126836</v>
      </c>
    </row>
    <row r="75" spans="2:16" ht="12.75">
      <c r="B75" t="s">
        <v>112</v>
      </c>
      <c r="C75" s="9">
        <f aca="true" t="shared" si="14" ref="C75:K75">C43/C66</f>
        <v>0.08045446959445812</v>
      </c>
      <c r="D75" s="9">
        <f t="shared" si="14"/>
        <v>0.08063461400431111</v>
      </c>
      <c r="E75" s="9">
        <f t="shared" si="14"/>
        <v>0.08574407506907059</v>
      </c>
      <c r="F75" s="9">
        <f t="shared" si="14"/>
        <v>0.09013574060988824</v>
      </c>
      <c r="G75" s="9">
        <f t="shared" si="14"/>
        <v>0.09386387936572094</v>
      </c>
      <c r="H75" s="9">
        <f t="shared" si="14"/>
        <v>0.09019473982791487</v>
      </c>
      <c r="I75" s="9">
        <f t="shared" si="14"/>
        <v>0.08517104993224102</v>
      </c>
      <c r="J75" s="9">
        <f t="shared" si="14"/>
        <v>0.0879807937328987</v>
      </c>
      <c r="K75" s="9">
        <f t="shared" si="14"/>
        <v>0.09416861712014805</v>
      </c>
      <c r="L75" s="9">
        <f>L43/L66</f>
        <v>0.08177488579384723</v>
      </c>
      <c r="M75" s="9">
        <f>M43/M66</f>
        <v>0.07860768914987513</v>
      </c>
      <c r="N75" s="9">
        <f>N43/N66</f>
        <v>0.08008551466054342</v>
      </c>
      <c r="O75" s="9">
        <f>O43/O66</f>
        <v>0.07869778951257508</v>
      </c>
      <c r="P75" s="9">
        <f>P43/P66</f>
        <v>0.07556793037933679</v>
      </c>
    </row>
    <row r="76" spans="2:16" ht="12.75">
      <c r="B76" t="s">
        <v>140</v>
      </c>
      <c r="C76" s="1">
        <f aca="true" t="shared" si="15" ref="C76:K76">C39/C67</f>
        <v>14357.6190176041</v>
      </c>
      <c r="D76" s="1">
        <f t="shared" si="15"/>
        <v>15177.512336807327</v>
      </c>
      <c r="E76" s="1">
        <f t="shared" si="15"/>
        <v>16283.414541127368</v>
      </c>
      <c r="F76" s="1">
        <f t="shared" si="15"/>
        <v>17533.24952265677</v>
      </c>
      <c r="G76" s="1">
        <f t="shared" si="15"/>
        <v>19207.82302680823</v>
      </c>
      <c r="H76" s="1">
        <f t="shared" si="15"/>
        <v>18767.486613135647</v>
      </c>
      <c r="I76" s="1">
        <f t="shared" si="15"/>
        <v>16207.788318030129</v>
      </c>
      <c r="J76" s="1">
        <f t="shared" si="15"/>
        <v>14094.381878882088</v>
      </c>
      <c r="K76" s="1">
        <f t="shared" si="15"/>
        <v>16120.140257070301</v>
      </c>
      <c r="L76" s="1">
        <f>L39/L67</f>
        <v>17419.39151649425</v>
      </c>
      <c r="M76" s="1">
        <f>M39/M67</f>
        <v>16588.442890718125</v>
      </c>
      <c r="N76" s="1">
        <f>N39/N67</f>
        <v>15712.49037576268</v>
      </c>
      <c r="O76" s="1">
        <f>O39/O67</f>
        <v>14946.183672558564</v>
      </c>
      <c r="P76" s="1">
        <f>P39/P67</f>
        <v>15863.147003837154</v>
      </c>
    </row>
    <row r="77" ht="12.75">
      <c r="B77" t="s">
        <v>70</v>
      </c>
    </row>
    <row r="78" spans="2:15" ht="12.75">
      <c r="B78" t="s">
        <v>71</v>
      </c>
      <c r="C78" s="1">
        <f aca="true" t="shared" si="16" ref="C78:K78">C39*1000000/C70</f>
        <v>1814.8882026165</v>
      </c>
      <c r="D78" s="1">
        <f t="shared" si="16"/>
        <v>1936.8261706231265</v>
      </c>
      <c r="E78" s="1">
        <f t="shared" si="16"/>
        <v>2126.2905989269584</v>
      </c>
      <c r="F78" s="1">
        <f t="shared" si="16"/>
        <v>2326.4392965994643</v>
      </c>
      <c r="G78" s="1">
        <f t="shared" si="16"/>
        <v>2601.9477942940593</v>
      </c>
      <c r="H78" s="1">
        <f t="shared" si="16"/>
        <v>2599.8379647712204</v>
      </c>
      <c r="I78" s="1">
        <f t="shared" si="16"/>
        <v>2246.8020919288565</v>
      </c>
      <c r="J78" s="1">
        <f t="shared" si="16"/>
        <v>1930.975942097468</v>
      </c>
      <c r="K78" s="1">
        <f t="shared" si="16"/>
        <v>2208.511397458217</v>
      </c>
      <c r="L78" s="1"/>
      <c r="M78" s="1"/>
      <c r="N78" s="1"/>
      <c r="O78" s="1"/>
    </row>
    <row r="79" spans="2:16" ht="12.75">
      <c r="B79" t="s">
        <v>15</v>
      </c>
      <c r="C79" s="10">
        <f aca="true" t="shared" si="17" ref="C79:K79">C39*1000000/C71</f>
        <v>1804.7040327475702</v>
      </c>
      <c r="D79" s="10">
        <f t="shared" si="17"/>
        <v>1926.0566245147481</v>
      </c>
      <c r="E79" s="10">
        <f t="shared" si="17"/>
        <v>2110.735433571707</v>
      </c>
      <c r="F79" s="10">
        <f t="shared" si="17"/>
        <v>2307.3931317450574</v>
      </c>
      <c r="G79" s="10">
        <f t="shared" si="17"/>
        <v>2576.9026205102064</v>
      </c>
      <c r="H79" s="10">
        <f t="shared" si="17"/>
        <v>2571.0711797754157</v>
      </c>
      <c r="I79" s="10">
        <f t="shared" si="17"/>
        <v>2219.233683272815</v>
      </c>
      <c r="J79" s="10">
        <f t="shared" si="17"/>
        <v>1905.1982736290659</v>
      </c>
      <c r="K79" s="10">
        <f t="shared" si="17"/>
        <v>2179.028754318434</v>
      </c>
      <c r="L79" s="10">
        <f>L39*1000000/L71</f>
        <v>2343.0204169883386</v>
      </c>
      <c r="M79" s="10">
        <f>M39*1000000/M71</f>
        <v>2219.915680194143</v>
      </c>
      <c r="N79" s="10">
        <f>N39*1000000/N71</f>
        <v>2093.9486179617625</v>
      </c>
      <c r="O79" s="10">
        <f>O39*1000000/O71</f>
        <v>2020.0484462586537</v>
      </c>
      <c r="P79" s="10">
        <f>P39*1000000/P71</f>
        <v>2138.579197902669</v>
      </c>
    </row>
    <row r="80" ht="12.75">
      <c r="B80" t="s">
        <v>137</v>
      </c>
    </row>
    <row r="81" spans="2:16" ht="12.75">
      <c r="B81" t="s">
        <v>71</v>
      </c>
      <c r="C81" s="1">
        <f>C76*1000000/C70</f>
        <v>2249.3013135007986</v>
      </c>
      <c r="D81" s="1">
        <f aca="true" t="shared" si="18" ref="D81:K81">D76*1000000/D70</f>
        <v>2309.9031714990697</v>
      </c>
      <c r="E81" s="1">
        <f t="shared" si="18"/>
        <v>2440.176954787895</v>
      </c>
      <c r="F81" s="1">
        <f t="shared" si="18"/>
        <v>2563.500632234904</v>
      </c>
      <c r="G81" s="1">
        <f t="shared" si="18"/>
        <v>2757.3887534927044</v>
      </c>
      <c r="H81" s="1">
        <f t="shared" si="18"/>
        <v>2666.3324065720576</v>
      </c>
      <c r="I81" s="1">
        <f t="shared" si="18"/>
        <v>2256.086762082746</v>
      </c>
      <c r="J81" s="1">
        <f t="shared" si="18"/>
        <v>1934.071421158784</v>
      </c>
      <c r="K81" s="1">
        <f t="shared" si="18"/>
        <v>2212.0517837667503</v>
      </c>
      <c r="L81" s="1"/>
      <c r="M81" s="1"/>
      <c r="N81" s="1"/>
      <c r="O81" s="1"/>
      <c r="P81" s="1"/>
    </row>
    <row r="82" spans="2:16" ht="12.75">
      <c r="B82" t="s">
        <v>15</v>
      </c>
      <c r="C82" s="1">
        <f>C76*1000000/C71</f>
        <v>2236.6794524792363</v>
      </c>
      <c r="D82" s="1">
        <f aca="true" t="shared" si="19" ref="D82:K82">D76*1000000/D71</f>
        <v>2297.0591645929953</v>
      </c>
      <c r="E82" s="1">
        <f t="shared" si="19"/>
        <v>2422.3255115058923</v>
      </c>
      <c r="F82" s="1">
        <f t="shared" si="19"/>
        <v>2542.513686339824</v>
      </c>
      <c r="G82" s="1">
        <f t="shared" si="19"/>
        <v>2730.847375271239</v>
      </c>
      <c r="H82" s="1">
        <f t="shared" si="19"/>
        <v>2636.829871373117</v>
      </c>
      <c r="I82" s="1">
        <f t="shared" si="19"/>
        <v>2228.4044299165043</v>
      </c>
      <c r="J82" s="1">
        <f t="shared" si="19"/>
        <v>1908.2524294241234</v>
      </c>
      <c r="K82" s="1">
        <f t="shared" si="19"/>
        <v>2182.52187804719</v>
      </c>
      <c r="L82" s="1">
        <f>L76*1000000/L71</f>
        <v>2343.0204169883386</v>
      </c>
      <c r="M82" s="1">
        <f>M76*1000000/M71</f>
        <v>2219.273247189401</v>
      </c>
      <c r="N82" s="1">
        <f>N76*1000000/N71</f>
        <v>2092.324945088609</v>
      </c>
      <c r="O82" s="1">
        <f>O76*1000000/O71</f>
        <v>2007.0574669727127</v>
      </c>
      <c r="P82" s="1">
        <f>P76*1000000/P71</f>
        <v>2133.285166516484</v>
      </c>
    </row>
    <row r="83" spans="2:16" ht="12.75">
      <c r="B83" t="s">
        <v>138</v>
      </c>
      <c r="C83" s="1">
        <f aca="true" t="shared" si="20" ref="C83:K83">C43/C67</f>
        <v>14104.322172848886</v>
      </c>
      <c r="D83" s="1">
        <f t="shared" si="20"/>
        <v>14586.26520968003</v>
      </c>
      <c r="E83" s="1">
        <f t="shared" si="20"/>
        <v>16011.549489024468</v>
      </c>
      <c r="F83" s="1">
        <f t="shared" si="20"/>
        <v>17384.225309265155</v>
      </c>
      <c r="G83" s="1">
        <f t="shared" si="20"/>
        <v>18885.037571361612</v>
      </c>
      <c r="H83" s="1">
        <f t="shared" si="20"/>
        <v>18815.071063933705</v>
      </c>
      <c r="I83" s="1">
        <f t="shared" si="20"/>
        <v>17874.712975119706</v>
      </c>
      <c r="J83" s="1">
        <f t="shared" si="20"/>
        <v>17803.103949703785</v>
      </c>
      <c r="K83" s="1">
        <f t="shared" si="20"/>
        <v>19055.223398865055</v>
      </c>
      <c r="L83" s="1">
        <f>L43/L67</f>
        <v>16626.8043206628</v>
      </c>
      <c r="M83" s="1">
        <f>M43/M67</f>
        <v>15731.501866016431</v>
      </c>
      <c r="N83" s="1">
        <f>N43/N67</f>
        <v>15685.478556986951</v>
      </c>
      <c r="O83" s="1">
        <f>O43/O67</f>
        <v>15190.136394536526</v>
      </c>
      <c r="P83" s="1">
        <f>P43/P67</f>
        <v>14850.30916744361</v>
      </c>
    </row>
    <row r="84" ht="12.75">
      <c r="B84" t="s">
        <v>139</v>
      </c>
    </row>
    <row r="85" spans="2:16" ht="12.75">
      <c r="B85" t="s">
        <v>71</v>
      </c>
      <c r="C85" s="1">
        <f>C83*1000000/C70</f>
        <v>2209.6191820196013</v>
      </c>
      <c r="D85" s="1">
        <f aca="true" t="shared" si="21" ref="D85:K85">D83*1000000/D70</f>
        <v>2219.9198077050564</v>
      </c>
      <c r="E85" s="1">
        <f t="shared" si="21"/>
        <v>2399.4361855052516</v>
      </c>
      <c r="F85" s="1">
        <f t="shared" si="21"/>
        <v>2541.7121061117773</v>
      </c>
      <c r="G85" s="1">
        <f t="shared" si="21"/>
        <v>2711.0511241113163</v>
      </c>
      <c r="H85" s="1">
        <f t="shared" si="21"/>
        <v>2673.09281971779</v>
      </c>
      <c r="I85" s="1">
        <f t="shared" si="21"/>
        <v>2488.11883076824</v>
      </c>
      <c r="J85" s="1">
        <f t="shared" si="21"/>
        <v>2442.992878505163</v>
      </c>
      <c r="K85" s="1">
        <f t="shared" si="21"/>
        <v>2614.812293028645</v>
      </c>
      <c r="L85" s="1"/>
      <c r="M85" s="1"/>
      <c r="N85" s="1"/>
      <c r="O85" s="1"/>
      <c r="P85" s="1"/>
    </row>
    <row r="86" spans="2:16" ht="12.75">
      <c r="B86" t="s">
        <v>15</v>
      </c>
      <c r="C86" s="1">
        <f>C83*1000000/C71</f>
        <v>2197.2199956328636</v>
      </c>
      <c r="D86" s="1">
        <f aca="true" t="shared" si="22" ref="D86:K86">D83*1000000/D71</f>
        <v>2207.5761451252133</v>
      </c>
      <c r="E86" s="1">
        <f t="shared" si="22"/>
        <v>2381.8827868100107</v>
      </c>
      <c r="F86" s="1">
        <f t="shared" si="22"/>
        <v>2520.903539193136</v>
      </c>
      <c r="G86" s="1">
        <f>G83*1000000/G71</f>
        <v>2684.9557709727264</v>
      </c>
      <c r="H86" s="1">
        <f t="shared" si="22"/>
        <v>2643.5154816449462</v>
      </c>
      <c r="I86" s="1">
        <f t="shared" si="22"/>
        <v>2457.589449939454</v>
      </c>
      <c r="J86" s="1">
        <f t="shared" si="22"/>
        <v>2410.380012068117</v>
      </c>
      <c r="K86" s="1">
        <f t="shared" si="22"/>
        <v>2579.905713962942</v>
      </c>
      <c r="L86" s="1">
        <f>L83*1000000/L71</f>
        <v>2236.4123313776445</v>
      </c>
      <c r="M86" s="1">
        <f>M83*1000000/M71</f>
        <v>2104.6279906654354</v>
      </c>
      <c r="N86" s="1">
        <f>N83*1000000/N71</f>
        <v>2088.7279658138373</v>
      </c>
      <c r="O86" s="1">
        <f>O83*1000000/O71</f>
        <v>2039.8168082842444</v>
      </c>
      <c r="P86" s="1">
        <f>P83*1000000/P71</f>
        <v>1997.0781495896188</v>
      </c>
    </row>
    <row r="88" ht="12.75">
      <c r="B88" t="s">
        <v>152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14844.63</v>
      </c>
      <c r="O90" s="4">
        <f>SUM(O91:O95)</f>
        <v>14929.650000000001</v>
      </c>
      <c r="P90" s="4">
        <f>SUM(P91:P95)</f>
        <v>14532.44</v>
      </c>
      <c r="Q90" s="4">
        <f>SUM(Q91:Q95)</f>
        <v>15218.369999999999</v>
      </c>
      <c r="R90" s="4">
        <f>SUM(R91:R95)</f>
        <v>15942.489999999998</v>
      </c>
    </row>
    <row r="91" spans="2:18" ht="12.75">
      <c r="B91" t="s">
        <v>115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7430.71</v>
      </c>
      <c r="O91" s="1">
        <v>7338.64</v>
      </c>
      <c r="P91" s="1">
        <v>7046.07</v>
      </c>
      <c r="Q91" s="1">
        <v>7418.58</v>
      </c>
      <c r="R91" s="1">
        <v>7753.1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4522.67</v>
      </c>
      <c r="O92" s="1">
        <v>5182.37</v>
      </c>
      <c r="P92" s="1">
        <v>5249.51</v>
      </c>
      <c r="Q92" s="1">
        <v>5762.03</v>
      </c>
      <c r="R92" s="1">
        <v>5924.59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2076.62</v>
      </c>
      <c r="O93" s="1">
        <v>2317.86</v>
      </c>
      <c r="P93" s="1">
        <v>2347.09</v>
      </c>
      <c r="Q93" s="1">
        <v>2256.74</v>
      </c>
      <c r="R93" s="1">
        <v>2342.54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1753.25</v>
      </c>
      <c r="O94" s="1">
        <v>809.19</v>
      </c>
      <c r="P94" s="1">
        <v>638.12</v>
      </c>
      <c r="Q94" s="1">
        <v>626.05</v>
      </c>
      <c r="R94" s="1">
        <v>747.78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-938.62</v>
      </c>
      <c r="O95" s="1">
        <v>-718.41</v>
      </c>
      <c r="P95" s="1">
        <v>-748.35</v>
      </c>
      <c r="Q95" s="1">
        <v>-845.03</v>
      </c>
      <c r="R95" s="1">
        <v>-825.52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847.6700000000001</v>
      </c>
      <c r="N97" s="4">
        <f>SUM(N98:N102)</f>
        <v>729.3999999999999</v>
      </c>
      <c r="O97" s="4">
        <f>SUM(O98:O102)</f>
        <v>163.06999999999994</v>
      </c>
      <c r="P97" s="4">
        <f>SUM(P98:P102)</f>
        <v>1407.38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-312.39</v>
      </c>
      <c r="N98" s="1">
        <v>412.01</v>
      </c>
      <c r="O98" s="1">
        <v>-360.11</v>
      </c>
      <c r="P98" s="1">
        <v>552.98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487.85</v>
      </c>
      <c r="N99" s="1">
        <v>-20.38</v>
      </c>
      <c r="O99" s="1">
        <v>-97.34</v>
      </c>
      <c r="P99" s="1">
        <v>-25.3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-157.71</v>
      </c>
      <c r="N100" s="1">
        <v>-283.41</v>
      </c>
      <c r="O100" s="1">
        <v>-78.6</v>
      </c>
      <c r="P100" s="12">
        <v>93.87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836.45</v>
      </c>
      <c r="N101" s="1">
        <v>621.18</v>
      </c>
      <c r="O101" s="1">
        <v>699.12</v>
      </c>
      <c r="P101" s="1">
        <v>785.83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-6.53</v>
      </c>
      <c r="N102" s="1"/>
      <c r="O102" s="1"/>
      <c r="P102" s="1"/>
    </row>
    <row r="104" ht="12.75">
      <c r="B104" s="3" t="s">
        <v>130</v>
      </c>
    </row>
    <row r="105" spans="2:17" ht="12.75">
      <c r="B105" t="s">
        <v>131</v>
      </c>
      <c r="N105" s="1">
        <v>301.668</v>
      </c>
      <c r="O105" s="1">
        <v>558.538</v>
      </c>
      <c r="P105" s="1">
        <v>421.5795189899999</v>
      </c>
      <c r="Q105" s="1"/>
    </row>
    <row r="106" spans="2:17" ht="12.75">
      <c r="B106" t="s">
        <v>132</v>
      </c>
      <c r="N106" s="1"/>
      <c r="O106" s="1"/>
      <c r="P106" s="1"/>
      <c r="Q106" s="1"/>
    </row>
    <row r="107" spans="14:17" ht="12.75">
      <c r="N107" s="1"/>
      <c r="O107" s="1"/>
      <c r="P107" s="1"/>
      <c r="Q10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07"/>
  <sheetViews>
    <sheetView zoomScale="150" zoomScaleNormal="150" workbookViewId="0" topLeftCell="B1">
      <pane xSplit="16540" ySplit="4400" topLeftCell="N8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5.25390625" style="0" customWidth="1"/>
    <col min="2" max="2" width="59.25390625" style="0" customWidth="1"/>
    <col min="3" max="3" width="9.875" style="0" customWidth="1"/>
    <col min="4" max="4" width="9.375" style="0" customWidth="1"/>
    <col min="5" max="5" width="9.25390625" style="0" customWidth="1"/>
    <col min="6" max="6" width="9.375" style="0" customWidth="1"/>
    <col min="7" max="7" width="9.625" style="0" customWidth="1"/>
    <col min="8" max="8" width="9.875" style="0" customWidth="1"/>
    <col min="9" max="9" width="9.375" style="0" customWidth="1"/>
    <col min="10" max="11" width="9.875" style="0" customWidth="1"/>
  </cols>
  <sheetData>
    <row r="4" ht="12.75">
      <c r="B4" s="7" t="s">
        <v>22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 aca="true" t="shared" si="1" ref="C9:P9">C10+C17</f>
        <v>1422.7345986326968</v>
      </c>
      <c r="D9" s="4">
        <f t="shared" si="1"/>
        <v>1530.703364393054</v>
      </c>
      <c r="E9" s="4">
        <f t="shared" si="1"/>
        <v>1695.0811732979912</v>
      </c>
      <c r="F9" s="4">
        <f t="shared" si="1"/>
        <v>1954.4517050564864</v>
      </c>
      <c r="G9" s="4">
        <f t="shared" si="1"/>
        <v>2269.1463757589277</v>
      </c>
      <c r="H9" s="4">
        <f t="shared" si="1"/>
        <v>2412.6371787960857</v>
      </c>
      <c r="I9" s="4">
        <f t="shared" si="1"/>
        <v>2308.412182172042</v>
      </c>
      <c r="J9" s="4">
        <f t="shared" si="1"/>
        <v>2079.765458971767</v>
      </c>
      <c r="K9" s="4">
        <f t="shared" si="1"/>
        <v>2662.425698971767</v>
      </c>
      <c r="L9" s="4">
        <f t="shared" si="1"/>
        <v>2603.1669285690373</v>
      </c>
      <c r="M9" s="4">
        <f t="shared" si="1"/>
        <v>2543.781944249018</v>
      </c>
      <c r="N9" s="4">
        <f t="shared" si="1"/>
        <v>2430.1116657165135</v>
      </c>
      <c r="O9" s="4">
        <f t="shared" si="1"/>
        <v>2393.4382794213698</v>
      </c>
      <c r="P9" s="4">
        <f t="shared" si="1"/>
        <v>2464.0071319713697</v>
      </c>
    </row>
    <row r="10" spans="2:16" ht="12.75">
      <c r="B10" s="5" t="s">
        <v>98</v>
      </c>
      <c r="C10" s="6">
        <f>SUM(C11:C16)</f>
        <v>560.7434471210391</v>
      </c>
      <c r="D10" s="6">
        <f aca="true" t="shared" si="2" ref="D10:J10">SUM(D11:D16)</f>
        <v>643.9773643930541</v>
      </c>
      <c r="E10" s="6">
        <f t="shared" si="2"/>
        <v>719.1580932979911</v>
      </c>
      <c r="F10" s="6">
        <f t="shared" si="2"/>
        <v>862.5879450564863</v>
      </c>
      <c r="G10" s="6">
        <f t="shared" si="2"/>
        <v>1012.1923857589275</v>
      </c>
      <c r="H10" s="6">
        <f t="shared" si="2"/>
        <v>1051.3020187960858</v>
      </c>
      <c r="I10" s="6">
        <f t="shared" si="2"/>
        <v>884.2246921720417</v>
      </c>
      <c r="J10" s="6">
        <f t="shared" si="2"/>
        <v>660.626478971767</v>
      </c>
      <c r="K10" s="6">
        <f>J10</f>
        <v>660.626478971767</v>
      </c>
      <c r="L10" s="6">
        <f>SUM(L11:L16)</f>
        <v>654.9933585690375</v>
      </c>
      <c r="M10" s="6">
        <f>SUM(M11:M16)</f>
        <v>589.3823757690179</v>
      </c>
      <c r="N10" s="6">
        <f>SUM(N11:N16)</f>
        <v>588.978940396513</v>
      </c>
      <c r="O10" s="6">
        <f>SUM(O11:O16)</f>
        <v>542.05594144137</v>
      </c>
      <c r="P10" s="6">
        <f>SUM(P11:P16)</f>
        <v>571.7533626713697</v>
      </c>
    </row>
    <row r="11" spans="2:16" ht="12.75">
      <c r="B11" t="s">
        <v>141</v>
      </c>
      <c r="C11" s="1">
        <v>95.13272280106219</v>
      </c>
      <c r="D11" s="1">
        <v>98.48133689909434</v>
      </c>
      <c r="E11" s="1">
        <v>103.82300343349144</v>
      </c>
      <c r="F11" s="1">
        <v>103.11260347148094</v>
      </c>
      <c r="G11" s="1">
        <v>138.75154357833594</v>
      </c>
      <c r="H11" s="1">
        <v>136.51378262214703</v>
      </c>
      <c r="I11" s="1">
        <v>150.20866161130726</v>
      </c>
      <c r="J11" s="1">
        <v>144.6847294341771</v>
      </c>
      <c r="K11" s="1">
        <v>144.6847294341771</v>
      </c>
      <c r="L11" s="1">
        <v>163.27056904744256</v>
      </c>
      <c r="M11" s="1">
        <v>153.0856180642741</v>
      </c>
      <c r="N11" s="1">
        <v>165.84256411170793</v>
      </c>
      <c r="O11" s="1">
        <v>163.72899232162322</v>
      </c>
      <c r="P11" s="1">
        <v>172.0630106420568</v>
      </c>
    </row>
    <row r="12" spans="2:16" ht="12.75">
      <c r="B12" t="s">
        <v>23</v>
      </c>
      <c r="C12" s="1">
        <v>47.033</v>
      </c>
      <c r="D12" s="1">
        <v>49.359</v>
      </c>
      <c r="E12" s="1">
        <v>44.763</v>
      </c>
      <c r="F12" s="1">
        <v>51.563</v>
      </c>
      <c r="G12" s="1">
        <v>65.086</v>
      </c>
      <c r="H12" s="1">
        <v>74.49</v>
      </c>
      <c r="I12" s="1">
        <v>81.577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60.326356669751334</v>
      </c>
      <c r="D13" s="1">
        <v>73.99167610100928</v>
      </c>
      <c r="E13" s="1">
        <v>87.31613773148352</v>
      </c>
      <c r="F13" s="1">
        <v>115.53715075763284</v>
      </c>
      <c r="G13" s="1">
        <v>139.5851941407394</v>
      </c>
      <c r="H13" s="1">
        <v>163.47151407058726</v>
      </c>
      <c r="I13" s="1">
        <v>171.3077988564234</v>
      </c>
      <c r="J13" s="1">
        <v>155.89552970085697</v>
      </c>
      <c r="K13" s="1">
        <v>155.89552970085697</v>
      </c>
      <c r="L13" s="1">
        <v>163.84100853572957</v>
      </c>
      <c r="M13" s="1">
        <v>146.1985004231903</v>
      </c>
      <c r="N13" s="1">
        <v>153.42977026950305</v>
      </c>
      <c r="O13" s="1">
        <v>160.27929792661263</v>
      </c>
      <c r="P13" s="1">
        <v>178.39724314979236</v>
      </c>
    </row>
    <row r="14" spans="2:16" ht="12.75">
      <c r="B14" t="s">
        <v>65</v>
      </c>
      <c r="C14" s="1">
        <v>278.646</v>
      </c>
      <c r="D14" s="1">
        <v>349.97400000000005</v>
      </c>
      <c r="E14" s="1">
        <v>416.129</v>
      </c>
      <c r="F14" s="1">
        <v>511.183</v>
      </c>
      <c r="G14" s="1">
        <v>614.57</v>
      </c>
      <c r="H14" s="1">
        <v>616.16</v>
      </c>
      <c r="I14" s="1">
        <v>399.848</v>
      </c>
      <c r="J14" s="1">
        <v>316.40700000000004</v>
      </c>
      <c r="K14" s="1">
        <v>316.40700000000004</v>
      </c>
      <c r="L14" s="1">
        <v>287.531</v>
      </c>
      <c r="M14" s="1">
        <v>251.026</v>
      </c>
      <c r="N14" s="1">
        <v>209.883</v>
      </c>
      <c r="O14" s="1">
        <v>167.78231875</v>
      </c>
      <c r="P14" s="1">
        <v>175.5354405</v>
      </c>
    </row>
    <row r="15" spans="2:16" ht="15">
      <c r="B15" t="s">
        <v>45</v>
      </c>
      <c r="C15" s="1">
        <v>79.60536765022559</v>
      </c>
      <c r="D15" s="1">
        <v>72.1713513929504</v>
      </c>
      <c r="E15" s="1">
        <v>67.12695213301603</v>
      </c>
      <c r="F15" s="1">
        <v>81.19219082737253</v>
      </c>
      <c r="G15" s="1">
        <v>54.19964803985204</v>
      </c>
      <c r="H15" s="1">
        <v>60.666722103351574</v>
      </c>
      <c r="I15" s="1">
        <v>81.28323170431109</v>
      </c>
      <c r="J15" s="1">
        <v>43.639219836732984</v>
      </c>
      <c r="K15" s="1">
        <v>43.639219836732984</v>
      </c>
      <c r="L15" s="1">
        <v>40.35078098586525</v>
      </c>
      <c r="M15" s="1">
        <v>39.072257281553405</v>
      </c>
      <c r="N15" s="1">
        <v>59.82360601530208</v>
      </c>
      <c r="O15" s="24">
        <v>50.26533244313418</v>
      </c>
      <c r="P15" s="1">
        <v>45.7576683795206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861.9911515116576</v>
      </c>
      <c r="D17" s="6">
        <f aca="true" t="shared" si="3" ref="D17:P17">D18+D19+D20+D21</f>
        <v>886.7259999999999</v>
      </c>
      <c r="E17" s="6">
        <f t="shared" si="3"/>
        <v>975.9230800000001</v>
      </c>
      <c r="F17" s="6">
        <f t="shared" si="3"/>
        <v>1091.86376</v>
      </c>
      <c r="G17" s="6">
        <f t="shared" si="3"/>
        <v>1256.9539900000002</v>
      </c>
      <c r="H17" s="6">
        <f t="shared" si="3"/>
        <v>1361.3351599999999</v>
      </c>
      <c r="I17" s="6">
        <f t="shared" si="3"/>
        <v>1424.18749</v>
      </c>
      <c r="J17" s="6">
        <f t="shared" si="3"/>
        <v>1419.1389800000002</v>
      </c>
      <c r="K17" s="6">
        <f t="shared" si="3"/>
        <v>2001.79922</v>
      </c>
      <c r="L17" s="6">
        <f t="shared" si="3"/>
        <v>1948.17357</v>
      </c>
      <c r="M17" s="6">
        <f t="shared" si="3"/>
        <v>1954.39956848</v>
      </c>
      <c r="N17" s="6">
        <f t="shared" si="3"/>
        <v>1841.1327253200004</v>
      </c>
      <c r="O17" s="6">
        <f t="shared" si="3"/>
        <v>1851.3823379799999</v>
      </c>
      <c r="P17" s="6">
        <f t="shared" si="3"/>
        <v>1892.2537693</v>
      </c>
    </row>
    <row r="18" spans="2:16" ht="15">
      <c r="B18" t="s">
        <v>121</v>
      </c>
      <c r="C18" s="1">
        <v>752.5224891716575</v>
      </c>
      <c r="D18" s="1">
        <v>768.646</v>
      </c>
      <c r="E18" s="1">
        <v>849.065</v>
      </c>
      <c r="F18" s="1">
        <v>958.1746999999999</v>
      </c>
      <c r="G18" s="1">
        <v>1112.0233600000001</v>
      </c>
      <c r="H18" s="1">
        <v>1206.6466699999999</v>
      </c>
      <c r="I18" s="1">
        <v>1308.4966299999999</v>
      </c>
      <c r="J18" s="1">
        <v>1318.20286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4">
        <v>1822.41255818</v>
      </c>
      <c r="P18" s="24">
        <v>1872.51554384</v>
      </c>
    </row>
    <row r="19" spans="2:16" ht="13.5">
      <c r="B19" t="s">
        <v>63</v>
      </c>
      <c r="C19" s="1">
        <v>59.301918060000006</v>
      </c>
      <c r="D19" s="1">
        <v>64.636</v>
      </c>
      <c r="E19" s="1">
        <v>70.7</v>
      </c>
      <c r="F19" s="1">
        <v>77.48183</v>
      </c>
      <c r="G19" s="1">
        <v>86.94435</v>
      </c>
      <c r="H19" s="1">
        <v>94.5409</v>
      </c>
      <c r="I19" s="1">
        <v>56.59391</v>
      </c>
      <c r="J19" s="1">
        <v>43.58462</v>
      </c>
      <c r="K19" s="1">
        <v>43.58462</v>
      </c>
      <c r="L19" s="1">
        <v>38.13281</v>
      </c>
      <c r="M19" s="1">
        <v>22.138726549999998</v>
      </c>
      <c r="N19" s="1">
        <v>14.283926300000001</v>
      </c>
      <c r="O19" s="25">
        <v>11.733679089999999</v>
      </c>
      <c r="P19" s="25">
        <v>16.33681546</v>
      </c>
    </row>
    <row r="20" spans="2:15" ht="12.75">
      <c r="B20" t="s">
        <v>19</v>
      </c>
      <c r="C20" s="1">
        <v>50.16674427999999</v>
      </c>
      <c r="D20" s="1">
        <v>53.444</v>
      </c>
      <c r="E20" s="1">
        <v>56.15808</v>
      </c>
      <c r="F20" s="1">
        <v>56.20723</v>
      </c>
      <c r="G20" s="1">
        <v>57.98628</v>
      </c>
      <c r="H20" s="1">
        <v>60.147589999999994</v>
      </c>
      <c r="I20" s="1">
        <v>59.09695</v>
      </c>
      <c r="J20" s="1">
        <v>57.3515</v>
      </c>
      <c r="K20" s="1">
        <v>57.3515</v>
      </c>
      <c r="L20" s="1">
        <v>56.603970000000004</v>
      </c>
      <c r="M20" s="1">
        <v>54.32186372</v>
      </c>
      <c r="N20" s="1">
        <v>51.62248543</v>
      </c>
      <c r="O20" s="1">
        <v>13.867980710000001</v>
      </c>
    </row>
    <row r="21" spans="2:16" ht="13.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3.7309699999999997</v>
      </c>
      <c r="O21" s="31">
        <v>3.36812</v>
      </c>
      <c r="P21" s="32">
        <v>3.40141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1299.2351835322474</v>
      </c>
      <c r="D23" s="4">
        <f aca="true" t="shared" si="4" ref="D23:P23">D24+D25+D26</f>
        <v>1400.616</v>
      </c>
      <c r="E23" s="4">
        <f t="shared" si="4"/>
        <v>1497.81111</v>
      </c>
      <c r="F23" s="4">
        <f t="shared" si="4"/>
        <v>1629.23573</v>
      </c>
      <c r="G23" s="4">
        <f t="shared" si="4"/>
        <v>1745.26202</v>
      </c>
      <c r="H23" s="4">
        <f t="shared" si="4"/>
        <v>1776.36361</v>
      </c>
      <c r="I23" s="4">
        <f t="shared" si="4"/>
        <v>1600.01986</v>
      </c>
      <c r="J23" s="4">
        <f t="shared" si="4"/>
        <v>1302.60543</v>
      </c>
      <c r="K23" s="4">
        <f t="shared" si="4"/>
        <v>1826.6685732857143</v>
      </c>
      <c r="L23" s="4">
        <f t="shared" si="4"/>
        <v>2373.69664</v>
      </c>
      <c r="M23" s="4">
        <f t="shared" si="4"/>
        <v>2361.6923945577073</v>
      </c>
      <c r="N23" s="4">
        <f t="shared" si="4"/>
        <v>2406.962702905575</v>
      </c>
      <c r="O23" s="18">
        <f t="shared" si="4"/>
        <v>2485.878884447942</v>
      </c>
      <c r="P23" s="18">
        <f t="shared" si="4"/>
        <v>2595.545795738336</v>
      </c>
    </row>
    <row r="24" spans="2:16" ht="15">
      <c r="B24" t="s">
        <v>21</v>
      </c>
      <c r="C24" s="1">
        <v>848.7771829952081</v>
      </c>
      <c r="D24" s="1">
        <v>931.677</v>
      </c>
      <c r="E24" s="1">
        <v>1013.16</v>
      </c>
      <c r="F24" s="1">
        <v>1137.8222</v>
      </c>
      <c r="G24" s="1">
        <v>1231.97751</v>
      </c>
      <c r="H24" s="1">
        <v>1219.38821</v>
      </c>
      <c r="I24" s="1">
        <v>1035.03447</v>
      </c>
      <c r="J24" s="1">
        <v>727.6505699999999</v>
      </c>
      <c r="K24" s="1">
        <v>1039.5008142857143</v>
      </c>
      <c r="L24" s="1">
        <v>1560.86892</v>
      </c>
      <c r="M24" s="1">
        <v>1579.676690943443</v>
      </c>
      <c r="N24" s="1">
        <v>1627.0451077582454</v>
      </c>
      <c r="O24" s="24">
        <v>1640.434603418875</v>
      </c>
      <c r="P24" s="24">
        <v>1757.9837447971831</v>
      </c>
    </row>
    <row r="25" spans="2:16" ht="12.75">
      <c r="B25" t="s">
        <v>25</v>
      </c>
      <c r="C25" s="1">
        <v>395.4580005370392</v>
      </c>
      <c r="D25" s="1">
        <v>407.202</v>
      </c>
      <c r="E25" s="1">
        <v>418.41457</v>
      </c>
      <c r="F25" s="1">
        <v>420.77153</v>
      </c>
      <c r="G25" s="1">
        <v>435.56944</v>
      </c>
      <c r="H25" s="1">
        <v>471.13297</v>
      </c>
      <c r="I25" s="1">
        <v>469.39525000000003</v>
      </c>
      <c r="J25" s="1">
        <v>471.58421999999996</v>
      </c>
      <c r="K25" s="1">
        <v>683.7971189999998</v>
      </c>
      <c r="L25" s="1">
        <v>704.7759</v>
      </c>
      <c r="M25" s="1">
        <v>670.1321805644418</v>
      </c>
      <c r="N25" s="1">
        <v>654.7044992166823</v>
      </c>
      <c r="O25" s="1">
        <v>722.6248830248653</v>
      </c>
      <c r="P25" s="1">
        <v>717.6970330703605</v>
      </c>
    </row>
    <row r="26" spans="2:16" ht="13.5">
      <c r="B26" t="s">
        <v>102</v>
      </c>
      <c r="C26" s="1">
        <v>55</v>
      </c>
      <c r="D26" s="1">
        <v>61.737</v>
      </c>
      <c r="E26" s="1">
        <v>66.23654</v>
      </c>
      <c r="F26" s="1">
        <v>70.642</v>
      </c>
      <c r="G26" s="1">
        <v>77.71507</v>
      </c>
      <c r="H26" s="1">
        <v>85.84243</v>
      </c>
      <c r="I26" s="1">
        <v>95.59014</v>
      </c>
      <c r="J26" s="1">
        <v>103.37064</v>
      </c>
      <c r="K26" s="1">
        <v>103.37064</v>
      </c>
      <c r="L26" s="1">
        <v>108.05182</v>
      </c>
      <c r="M26" s="1">
        <v>111.88352304982267</v>
      </c>
      <c r="N26" s="1">
        <v>125.21309593064751</v>
      </c>
      <c r="O26" s="25">
        <v>122.81939800420137</v>
      </c>
      <c r="P26" s="25">
        <v>119.86501787079192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2499.5674324460006</v>
      </c>
      <c r="D28" s="4">
        <f t="shared" si="5"/>
        <v>2683.626901474</v>
      </c>
      <c r="E28" s="4">
        <f t="shared" si="5"/>
        <v>2812.7239185500002</v>
      </c>
      <c r="F28" s="4">
        <f t="shared" si="5"/>
        <v>3087.792776004</v>
      </c>
      <c r="G28" s="4">
        <f t="shared" si="5"/>
        <v>3474.6925766900004</v>
      </c>
      <c r="H28" s="4">
        <f t="shared" si="5"/>
        <v>3735.4941405380005</v>
      </c>
      <c r="I28" s="4">
        <f t="shared" si="5"/>
        <v>3157.9853585280007</v>
      </c>
      <c r="J28" s="4">
        <f t="shared" si="5"/>
        <v>2334.1654554300103</v>
      </c>
      <c r="K28" s="4">
        <f t="shared" si="5"/>
        <v>1739.2461031821028</v>
      </c>
      <c r="L28" s="4">
        <f t="shared" si="5"/>
        <v>2376.0832785431767</v>
      </c>
      <c r="M28" s="4">
        <f t="shared" si="5"/>
        <v>2079.8795538211425</v>
      </c>
      <c r="N28" s="4">
        <f t="shared" si="5"/>
        <v>1803.3835164078514</v>
      </c>
      <c r="O28" s="4">
        <f t="shared" si="5"/>
        <v>1680.1507032080979</v>
      </c>
      <c r="P28" s="4">
        <f t="shared" si="5"/>
        <v>1708.813600830803</v>
      </c>
    </row>
    <row r="29" spans="2:16" ht="12.75">
      <c r="B29" t="s">
        <v>104</v>
      </c>
      <c r="C29" s="1">
        <v>2462.7713024460004</v>
      </c>
      <c r="D29" s="1">
        <v>2629.6769014740003</v>
      </c>
      <c r="E29" s="1">
        <v>2705.6169185500003</v>
      </c>
      <c r="F29" s="1">
        <v>3055.0628260040003</v>
      </c>
      <c r="G29" s="1">
        <v>3438.6208266900003</v>
      </c>
      <c r="H29" s="1">
        <v>3692.8371405380003</v>
      </c>
      <c r="I29" s="1">
        <v>3060.3420785280005</v>
      </c>
      <c r="J29" s="1">
        <v>2165.2709154300105</v>
      </c>
      <c r="K29" s="1">
        <v>569.8818371094394</v>
      </c>
      <c r="L29" s="1">
        <v>770.0017740506996</v>
      </c>
      <c r="M29" s="1">
        <v>586.7273516994123</v>
      </c>
      <c r="N29" s="1">
        <v>502.6305168932318</v>
      </c>
      <c r="O29" s="1">
        <v>245.3015645120426</v>
      </c>
      <c r="P29" s="1">
        <v>241.24316074103132</v>
      </c>
    </row>
    <row r="30" spans="2:15" ht="12.75">
      <c r="B30" t="s">
        <v>24</v>
      </c>
      <c r="C30" s="1">
        <v>36.79613</v>
      </c>
      <c r="D30" s="1">
        <v>53.95</v>
      </c>
      <c r="E30" s="1">
        <v>107.107</v>
      </c>
      <c r="F30" s="1">
        <v>32.72995</v>
      </c>
      <c r="G30" s="1">
        <v>0</v>
      </c>
      <c r="H30" s="1">
        <v>0</v>
      </c>
      <c r="I30" s="1">
        <v>55.44918</v>
      </c>
      <c r="J30" s="1">
        <v>45.41247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36.07175</v>
      </c>
      <c r="H31" s="1">
        <v>42.657</v>
      </c>
      <c r="I31" s="1">
        <v>42.1941</v>
      </c>
      <c r="J31" s="1">
        <v>41.9691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81.51297</v>
      </c>
      <c r="M32" s="1"/>
      <c r="N32" s="1"/>
      <c r="O32" s="1"/>
    </row>
    <row r="33" spans="2:16" ht="12.75">
      <c r="B33" t="s">
        <v>127</v>
      </c>
      <c r="K33" s="1">
        <v>880.6197621663537</v>
      </c>
      <c r="L33" s="1">
        <v>1153.1243669347527</v>
      </c>
      <c r="M33" s="1">
        <v>1087.126671945594</v>
      </c>
      <c r="N33" s="1">
        <v>986.3618582110626</v>
      </c>
      <c r="O33" s="1">
        <v>1097.782602008016</v>
      </c>
      <c r="P33" s="1">
        <v>1184.1717955337836</v>
      </c>
    </row>
    <row r="34" spans="2:16" ht="12.75">
      <c r="B34" t="s">
        <v>128</v>
      </c>
      <c r="K34" s="1">
        <v>242.78807390630993</v>
      </c>
      <c r="L34" s="1">
        <v>380.0059005757245</v>
      </c>
      <c r="M34" s="1">
        <v>337.40058056135393</v>
      </c>
      <c r="N34" s="1">
        <v>248.5798459728894</v>
      </c>
      <c r="O34" s="1">
        <v>262.33619240104196</v>
      </c>
      <c r="P34" s="1">
        <v>202.74374127373463</v>
      </c>
    </row>
    <row r="35" spans="2:15" ht="12.75">
      <c r="B35" t="s">
        <v>53</v>
      </c>
      <c r="K35" s="1"/>
      <c r="M35" s="1"/>
      <c r="N35" s="1">
        <v>0</v>
      </c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6" ht="12.75">
      <c r="B37" t="s">
        <v>55</v>
      </c>
      <c r="C37" s="11"/>
      <c r="D37" s="11"/>
      <c r="E37" s="11"/>
      <c r="F37" s="11"/>
      <c r="G37" s="11"/>
      <c r="H37" s="11"/>
      <c r="I37" s="11"/>
      <c r="J37" s="11"/>
      <c r="K37" s="12">
        <v>45.95643</v>
      </c>
      <c r="L37" s="1">
        <v>72.951236982</v>
      </c>
      <c r="M37" s="1">
        <v>68.62494961478212</v>
      </c>
      <c r="N37" s="1">
        <v>65.81129533066759</v>
      </c>
      <c r="O37" s="12">
        <v>74.7303442869972</v>
      </c>
      <c r="P37" s="1">
        <v>80.65490328225343</v>
      </c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P39">C9+C23+C28</f>
        <v>5221.537214610945</v>
      </c>
      <c r="D39" s="8">
        <f t="shared" si="6"/>
        <v>5614.9462658670545</v>
      </c>
      <c r="E39" s="8">
        <f t="shared" si="6"/>
        <v>6005.616201847992</v>
      </c>
      <c r="F39" s="8">
        <f t="shared" si="6"/>
        <v>6671.480211060487</v>
      </c>
      <c r="G39" s="8">
        <f t="shared" si="6"/>
        <v>7489.100972448928</v>
      </c>
      <c r="H39" s="8">
        <f t="shared" si="6"/>
        <v>7924.494929334086</v>
      </c>
      <c r="I39" s="8">
        <f t="shared" si="6"/>
        <v>7066.417400700043</v>
      </c>
      <c r="J39" s="8">
        <f t="shared" si="6"/>
        <v>5716.536344401778</v>
      </c>
      <c r="K39" s="8">
        <f t="shared" si="6"/>
        <v>6228.340375439584</v>
      </c>
      <c r="L39" s="8">
        <f t="shared" si="6"/>
        <v>7352.946847112214</v>
      </c>
      <c r="M39" s="8">
        <f t="shared" si="6"/>
        <v>6985.353892627868</v>
      </c>
      <c r="N39" s="8">
        <f t="shared" si="6"/>
        <v>6640.45788502994</v>
      </c>
      <c r="O39" s="8">
        <f t="shared" si="6"/>
        <v>6559.467867077409</v>
      </c>
      <c r="P39" s="8">
        <f t="shared" si="6"/>
        <v>6768.366528540509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164.57795209870724</v>
      </c>
      <c r="D41" s="1">
        <v>272.0382095194679</v>
      </c>
      <c r="E41" s="1">
        <v>266.50756726243605</v>
      </c>
      <c r="F41" s="1">
        <v>333.95561670986723</v>
      </c>
      <c r="G41" s="1">
        <v>569.240055530424</v>
      </c>
      <c r="H41" s="1">
        <v>381.6700247261347</v>
      </c>
      <c r="I41" s="1">
        <v>-558.4506518049784</v>
      </c>
      <c r="J41" s="1">
        <v>-1718.4200821004106</v>
      </c>
      <c r="K41" s="1">
        <v>-1548.3085989387089</v>
      </c>
      <c r="L41" s="1">
        <v>346.3103370345963</v>
      </c>
      <c r="M41" s="1">
        <v>303.809110359146</v>
      </c>
      <c r="N41" s="1">
        <v>223.36872903489285</v>
      </c>
      <c r="O41" s="1">
        <v>87.41182165040001</v>
      </c>
      <c r="P41" s="1">
        <v>392.43342592289036</v>
      </c>
    </row>
    <row r="42" spans="2:16" ht="12.75">
      <c r="B42" t="s">
        <v>100</v>
      </c>
      <c r="C42" s="1">
        <v>128.04935081768983</v>
      </c>
      <c r="D42" s="1">
        <v>52.58083233167</v>
      </c>
      <c r="E42" s="1">
        <v>164.57795209870724</v>
      </c>
      <c r="F42" s="1">
        <v>272.0382095194679</v>
      </c>
      <c r="G42" s="1">
        <v>266.50756726243605</v>
      </c>
      <c r="H42" s="1">
        <v>333.95561670986723</v>
      </c>
      <c r="I42" s="1">
        <v>569.240055530424</v>
      </c>
      <c r="J42" s="1">
        <v>381.6700247261347</v>
      </c>
      <c r="K42" s="1">
        <v>382.5431078654871</v>
      </c>
      <c r="L42" s="1">
        <v>0</v>
      </c>
      <c r="M42" s="1">
        <v>-111.00330529541675</v>
      </c>
      <c r="N42" s="1">
        <v>149.1039637121136</v>
      </c>
      <c r="O42" s="1">
        <v>106.46932574664564</v>
      </c>
      <c r="P42" s="1">
        <v>26.16646116266091</v>
      </c>
    </row>
    <row r="43" spans="2:16" ht="12.75">
      <c r="B43" s="3" t="s">
        <v>16</v>
      </c>
      <c r="C43" s="4">
        <f>C39-C41+C42</f>
        <v>5185.008613329927</v>
      </c>
      <c r="D43" s="4">
        <f>D39-D41+D42</f>
        <v>5395.488888679256</v>
      </c>
      <c r="E43" s="4">
        <f>E39-E41+E42</f>
        <v>5903.686586684263</v>
      </c>
      <c r="F43" s="4">
        <f aca="true" t="shared" si="7" ref="F43:O43">F39-F41+F42</f>
        <v>6609.562803870088</v>
      </c>
      <c r="G43" s="4">
        <f t="shared" si="7"/>
        <v>7186.36848418094</v>
      </c>
      <c r="H43" s="4">
        <f t="shared" si="7"/>
        <v>7876.780521317818</v>
      </c>
      <c r="I43" s="4">
        <f t="shared" si="7"/>
        <v>8194.108108035445</v>
      </c>
      <c r="J43" s="4">
        <f t="shared" si="7"/>
        <v>7816.626451228323</v>
      </c>
      <c r="K43" s="4">
        <f t="shared" si="7"/>
        <v>8159.1920822437805</v>
      </c>
      <c r="L43" s="4">
        <f t="shared" si="7"/>
        <v>7006.6365100776175</v>
      </c>
      <c r="M43" s="4">
        <f t="shared" si="7"/>
        <v>6570.541476973305</v>
      </c>
      <c r="N43" s="4">
        <f t="shared" si="7"/>
        <v>6566.193119707162</v>
      </c>
      <c r="O43" s="4">
        <f t="shared" si="7"/>
        <v>6578.525371173655</v>
      </c>
      <c r="P43" s="4">
        <f>P39-P41+P42</f>
        <v>6402.09956378028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124.61415755399939</v>
      </c>
      <c r="D45" s="4">
        <f aca="true" t="shared" si="8" ref="D45:K45">D46+D47+D48</f>
        <v>133.06009852599982</v>
      </c>
      <c r="E45" s="4">
        <f t="shared" si="8"/>
        <v>136.90784144999967</v>
      </c>
      <c r="F45" s="4">
        <f t="shared" si="8"/>
        <v>154.59027399599972</v>
      </c>
      <c r="G45" s="4">
        <f t="shared" si="8"/>
        <v>176.92372330999982</v>
      </c>
      <c r="H45" s="4">
        <f t="shared" si="8"/>
        <v>198.54114946199954</v>
      </c>
      <c r="I45" s="4">
        <f t="shared" si="8"/>
        <v>166.18652147199933</v>
      </c>
      <c r="J45" s="4">
        <f t="shared" si="8"/>
        <v>123.27205456998945</v>
      </c>
      <c r="K45" s="4">
        <f t="shared" si="8"/>
        <v>133.60416000000004</v>
      </c>
      <c r="L45" s="4">
        <f>L46+L47+L48</f>
        <v>212.116123018</v>
      </c>
      <c r="M45" s="4">
        <f>M46+M47+M48</f>
        <v>199.53682885778483</v>
      </c>
      <c r="N45" s="4">
        <f>N46+N47+N48</f>
        <v>191.18870466933242</v>
      </c>
      <c r="O45" s="4">
        <f>O46+O47+O48</f>
        <v>217.28913466868187</v>
      </c>
      <c r="P45" s="4">
        <f>P46+P47+P48</f>
        <v>234.51787678412234</v>
      </c>
    </row>
    <row r="46" spans="2:16" ht="12.75">
      <c r="B46" t="s">
        <v>44</v>
      </c>
      <c r="C46" s="1">
        <v>114.5646975539994</v>
      </c>
      <c r="D46" s="1">
        <v>133.06009852599982</v>
      </c>
      <c r="E46" s="1">
        <v>136.90229144999967</v>
      </c>
      <c r="F46" s="1">
        <v>154.59027399599972</v>
      </c>
      <c r="G46" s="1">
        <v>173.9988233099998</v>
      </c>
      <c r="H46" s="1">
        <v>198.38886946199955</v>
      </c>
      <c r="I46" s="1">
        <v>164.74014147199932</v>
      </c>
      <c r="J46" s="1">
        <v>123.27205456998945</v>
      </c>
      <c r="K46" s="1">
        <v>179.56059000000005</v>
      </c>
      <c r="L46" s="1">
        <v>285.06736</v>
      </c>
      <c r="M46" s="1">
        <v>268.16177847256694</v>
      </c>
      <c r="N46" s="1">
        <v>257</v>
      </c>
      <c r="O46" s="1">
        <v>292.01947895567906</v>
      </c>
      <c r="P46" s="1">
        <v>315.17278006637576</v>
      </c>
    </row>
    <row r="47" spans="2:16" ht="12.75">
      <c r="B47" t="s">
        <v>58</v>
      </c>
      <c r="K47" s="1">
        <f aca="true" t="shared" si="9" ref="K47:P47">-K37</f>
        <v>-45.95643</v>
      </c>
      <c r="L47" s="1">
        <f t="shared" si="9"/>
        <v>-72.951236982</v>
      </c>
      <c r="M47" s="1">
        <f t="shared" si="9"/>
        <v>-68.62494961478212</v>
      </c>
      <c r="N47" s="1">
        <f t="shared" si="9"/>
        <v>-65.81129533066759</v>
      </c>
      <c r="O47" s="1">
        <f t="shared" si="9"/>
        <v>-74.7303442869972</v>
      </c>
      <c r="P47" s="1">
        <f t="shared" si="9"/>
        <v>-80.65490328225343</v>
      </c>
    </row>
    <row r="48" spans="2:15" ht="12.75">
      <c r="B48" t="s">
        <v>122</v>
      </c>
      <c r="C48" s="11">
        <v>10.04946</v>
      </c>
      <c r="D48" s="11"/>
      <c r="E48" s="11">
        <v>0.00555</v>
      </c>
      <c r="F48" s="11"/>
      <c r="G48" s="11">
        <v>2.9249</v>
      </c>
      <c r="H48" s="11">
        <v>0.15228</v>
      </c>
      <c r="I48" s="11">
        <v>1.44638</v>
      </c>
      <c r="J48" s="11"/>
      <c r="M48" s="1">
        <v>0</v>
      </c>
      <c r="N48" s="1">
        <v>0</v>
      </c>
      <c r="O48" s="1">
        <v>0</v>
      </c>
    </row>
    <row r="49" spans="2:15" ht="12.75">
      <c r="B49" t="s">
        <v>125</v>
      </c>
      <c r="C49" s="11">
        <v>34.94292</v>
      </c>
      <c r="D49" s="11">
        <v>35.95069</v>
      </c>
      <c r="E49" s="11">
        <v>37.72579</v>
      </c>
      <c r="F49" s="11">
        <v>37.74678</v>
      </c>
      <c r="G49" s="11">
        <v>35.8978</v>
      </c>
      <c r="H49" s="11">
        <v>33.32236</v>
      </c>
      <c r="I49" s="11">
        <v>39.05906</v>
      </c>
      <c r="J49" s="11">
        <v>36.293639999999996</v>
      </c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746.403</v>
      </c>
      <c r="D52" s="1">
        <v>763.279</v>
      </c>
      <c r="E52" s="1">
        <v>842.74284</v>
      </c>
      <c r="F52" s="1">
        <v>950.01245</v>
      </c>
      <c r="G52" s="1">
        <v>1102.21015</v>
      </c>
      <c r="H52" s="1">
        <v>1195.91111</v>
      </c>
      <c r="I52" s="1">
        <v>1296.13856</v>
      </c>
      <c r="J52" s="1">
        <v>1305.43293</v>
      </c>
      <c r="K52" s="1">
        <v>1888.09318</v>
      </c>
      <c r="L52" s="1">
        <v>1838.99627</v>
      </c>
      <c r="M52" s="1">
        <v>1861.86193816</v>
      </c>
      <c r="N52" s="1">
        <v>1755.99433773</v>
      </c>
      <c r="O52" s="1">
        <v>1807.6495706500002</v>
      </c>
      <c r="P52" s="1">
        <v>1845.80705384</v>
      </c>
    </row>
    <row r="53" spans="2:16" ht="12.75">
      <c r="B53" t="s">
        <v>51</v>
      </c>
      <c r="C53" s="1">
        <v>89.074</v>
      </c>
      <c r="D53" s="1">
        <v>94.097</v>
      </c>
      <c r="E53" s="1">
        <v>104.228</v>
      </c>
      <c r="F53" s="1">
        <v>154.95</v>
      </c>
      <c r="G53" s="1">
        <v>190.916</v>
      </c>
      <c r="H53" s="1">
        <v>236.705</v>
      </c>
      <c r="I53" s="1">
        <v>229.836</v>
      </c>
      <c r="J53" s="1">
        <v>156.194</v>
      </c>
      <c r="K53" s="1">
        <v>156.194</v>
      </c>
      <c r="L53" s="1">
        <v>157.138</v>
      </c>
      <c r="M53" s="1">
        <v>174.053</v>
      </c>
      <c r="N53" s="1">
        <v>191.466</v>
      </c>
      <c r="O53" s="1">
        <v>156.52</v>
      </c>
      <c r="P53" s="1">
        <v>234.257</v>
      </c>
    </row>
    <row r="54" spans="2:16" ht="12.75">
      <c r="B54" t="s">
        <v>52</v>
      </c>
      <c r="C54" s="1">
        <v>278.646</v>
      </c>
      <c r="D54" s="1">
        <v>349.97400000000005</v>
      </c>
      <c r="E54" s="1">
        <v>416.129</v>
      </c>
      <c r="F54" s="1">
        <v>511.183</v>
      </c>
      <c r="G54" s="1">
        <v>614.57</v>
      </c>
      <c r="H54" s="1">
        <v>616.16</v>
      </c>
      <c r="I54" s="1">
        <v>399.848</v>
      </c>
      <c r="J54" s="1">
        <v>316.40700000000004</v>
      </c>
      <c r="K54" s="1">
        <v>316.40700000000004</v>
      </c>
      <c r="L54" s="1">
        <v>287.531</v>
      </c>
      <c r="M54" s="1">
        <v>251.026</v>
      </c>
      <c r="N54" s="1">
        <v>209.883</v>
      </c>
      <c r="O54" s="1">
        <v>195.674</v>
      </c>
      <c r="P54" s="1">
        <v>216.755</v>
      </c>
    </row>
    <row r="55" spans="2:15" ht="12.75">
      <c r="B55" t="s">
        <v>62</v>
      </c>
      <c r="C55" s="1">
        <v>50.16674427999999</v>
      </c>
      <c r="D55" s="1">
        <v>53.444</v>
      </c>
      <c r="E55" s="1">
        <v>87.74843</v>
      </c>
      <c r="F55" s="1">
        <v>88.28825</v>
      </c>
      <c r="G55" s="1">
        <v>90.60518</v>
      </c>
      <c r="H55" s="1">
        <v>93.94222</v>
      </c>
      <c r="I55" s="1">
        <v>92.15886</v>
      </c>
      <c r="J55" s="1">
        <v>89.228</v>
      </c>
      <c r="K55" s="1">
        <v>89.228</v>
      </c>
      <c r="L55" s="1">
        <v>88.1334271</v>
      </c>
      <c r="M55" s="1">
        <v>84.46943699</v>
      </c>
      <c r="N55" s="1">
        <v>80.21153313</v>
      </c>
      <c r="O55" s="1">
        <v>21.32555596</v>
      </c>
    </row>
    <row r="56" spans="2:16" ht="12.75">
      <c r="B56" t="s">
        <v>46</v>
      </c>
      <c r="C56" s="1">
        <v>68.158</v>
      </c>
      <c r="D56" s="1">
        <v>71.259</v>
      </c>
      <c r="E56" s="1">
        <v>70.455</v>
      </c>
      <c r="F56" s="1">
        <v>72.141</v>
      </c>
      <c r="G56" s="1">
        <v>72.07</v>
      </c>
      <c r="H56" s="1">
        <v>72.844</v>
      </c>
      <c r="I56" s="1">
        <v>70.321</v>
      </c>
      <c r="J56" s="1">
        <v>67.353</v>
      </c>
      <c r="K56" s="1">
        <v>67.353</v>
      </c>
      <c r="L56" s="1">
        <v>66.775</v>
      </c>
      <c r="M56" s="1">
        <v>59.132</v>
      </c>
      <c r="N56" s="1">
        <v>52.937</v>
      </c>
      <c r="O56" s="1">
        <v>50.828</v>
      </c>
      <c r="P56" s="1">
        <v>39.06</v>
      </c>
    </row>
    <row r="57" spans="2:16" ht="12.75">
      <c r="B57" s="16" t="s">
        <v>64</v>
      </c>
      <c r="C57" s="1">
        <f aca="true" t="shared" si="10" ref="C57:K57">C19</f>
        <v>59.301918060000006</v>
      </c>
      <c r="D57" s="1">
        <f t="shared" si="10"/>
        <v>64.636</v>
      </c>
      <c r="E57" s="1">
        <f t="shared" si="10"/>
        <v>70.7</v>
      </c>
      <c r="F57" s="1">
        <f t="shared" si="10"/>
        <v>77.48183</v>
      </c>
      <c r="G57" s="1">
        <f t="shared" si="10"/>
        <v>86.94435</v>
      </c>
      <c r="H57" s="1">
        <f t="shared" si="10"/>
        <v>94.5409</v>
      </c>
      <c r="I57" s="1">
        <f t="shared" si="10"/>
        <v>56.59391</v>
      </c>
      <c r="J57" s="1">
        <f t="shared" si="10"/>
        <v>43.58462</v>
      </c>
      <c r="K57" s="1">
        <f t="shared" si="10"/>
        <v>43.58462</v>
      </c>
      <c r="L57" s="1">
        <v>38.13281</v>
      </c>
      <c r="M57" s="1">
        <v>22.13872655</v>
      </c>
      <c r="N57" s="1">
        <v>14.2839263</v>
      </c>
      <c r="O57" s="1">
        <v>11.733679089999999</v>
      </c>
      <c r="P57" s="1">
        <v>16.33681546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25.53760153</v>
      </c>
      <c r="P58" s="1">
        <v>72.56461999999999</v>
      </c>
    </row>
    <row r="59" spans="2:16" ht="12.75">
      <c r="B59" s="26" t="s">
        <v>143</v>
      </c>
      <c r="C59" s="1">
        <v>142.88653</v>
      </c>
      <c r="D59" s="1">
        <v>98.69728</v>
      </c>
      <c r="E59" s="1">
        <v>109.70855999999999</v>
      </c>
      <c r="F59" s="1">
        <v>115.97860000000001</v>
      </c>
      <c r="G59" s="1">
        <v>117.34939000000003</v>
      </c>
      <c r="H59" s="1">
        <v>132.65858000000003</v>
      </c>
      <c r="I59" s="1">
        <v>126.90659000000002</v>
      </c>
      <c r="J59" s="1">
        <v>131.98818999999997</v>
      </c>
      <c r="K59" s="1">
        <v>131.98818999999997</v>
      </c>
      <c r="L59" s="1">
        <v>120.64756</v>
      </c>
      <c r="M59" s="1">
        <v>132.20071000000002</v>
      </c>
      <c r="N59" s="1">
        <v>139.44064</v>
      </c>
      <c r="O59" s="1">
        <v>142.48619</v>
      </c>
      <c r="P59" s="1">
        <v>142.21941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7"/>
      <c r="M62" s="1"/>
      <c r="N62" s="1"/>
      <c r="O62" s="1"/>
    </row>
    <row r="63" spans="2:16" ht="12.75">
      <c r="B63" s="3" t="s">
        <v>0</v>
      </c>
      <c r="C63" s="4">
        <v>433.699</v>
      </c>
      <c r="D63" s="4">
        <v>463.092</v>
      </c>
      <c r="E63" s="4">
        <v>476.46489</v>
      </c>
      <c r="F63" s="4">
        <v>538.00306</v>
      </c>
      <c r="G63" s="4">
        <v>605.54844</v>
      </c>
      <c r="H63" s="4">
        <v>650.31647</v>
      </c>
      <c r="I63" s="4">
        <v>538.93274</v>
      </c>
      <c r="J63" s="4">
        <v>381.32807</v>
      </c>
      <c r="K63" s="4">
        <v>513.63219</v>
      </c>
      <c r="L63" s="4">
        <v>693.4526000000001</v>
      </c>
      <c r="M63" s="4">
        <v>671.3171831848897</v>
      </c>
      <c r="N63" s="4">
        <v>651.920959021903</v>
      </c>
      <c r="O63" s="4">
        <v>705.0570624596231</v>
      </c>
      <c r="P63" s="4">
        <v>746.9754291685759</v>
      </c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38451.199</v>
      </c>
      <c r="D66" s="1">
        <v>41225.5</v>
      </c>
      <c r="E66" s="1">
        <v>44351.222</v>
      </c>
      <c r="F66" s="1">
        <v>48125.508</v>
      </c>
      <c r="G66" s="1">
        <v>52169.1</v>
      </c>
      <c r="H66" s="1">
        <v>56233.842</v>
      </c>
      <c r="I66" s="1">
        <v>58583.574</v>
      </c>
      <c r="J66" s="1">
        <v>56739.461</v>
      </c>
      <c r="K66" s="1">
        <v>56739.461</v>
      </c>
      <c r="L66" s="1">
        <v>57025.172</v>
      </c>
      <c r="M66" s="1">
        <v>55828.124</v>
      </c>
      <c r="N66" s="1">
        <v>54041.105</v>
      </c>
      <c r="O66" s="1">
        <v>53898.655</v>
      </c>
      <c r="P66" s="1">
        <v>53857.628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47654.909151809756</v>
      </c>
      <c r="D68" s="1">
        <f aca="true" t="shared" si="11" ref="D68:P68">D66/D67</f>
        <v>49166.473812153185</v>
      </c>
      <c r="E68" s="1">
        <f t="shared" si="11"/>
        <v>50898.419009940604</v>
      </c>
      <c r="F68" s="1">
        <f t="shared" si="11"/>
        <v>53029.43875000498</v>
      </c>
      <c r="G68" s="1">
        <f t="shared" si="11"/>
        <v>55285.694023259464</v>
      </c>
      <c r="H68" s="1">
        <f t="shared" si="11"/>
        <v>57672.10007022381</v>
      </c>
      <c r="I68" s="1">
        <f t="shared" si="11"/>
        <v>58825.66437501787</v>
      </c>
      <c r="J68" s="1">
        <f t="shared" si="11"/>
        <v>56830.41801797562</v>
      </c>
      <c r="K68" s="1">
        <f t="shared" si="11"/>
        <v>56830.41801797562</v>
      </c>
      <c r="L68" s="1">
        <f t="shared" si="11"/>
        <v>57025.172</v>
      </c>
      <c r="M68" s="1">
        <f t="shared" si="11"/>
        <v>55811.96760731787</v>
      </c>
      <c r="N68" s="1">
        <f t="shared" si="11"/>
        <v>53999.20087901487</v>
      </c>
      <c r="O68" s="1">
        <f t="shared" si="11"/>
        <v>53552.03147622169</v>
      </c>
      <c r="P68" s="1">
        <f t="shared" si="11"/>
        <v>53724.30398127901</v>
      </c>
    </row>
    <row r="69" spans="2:16" ht="12.75">
      <c r="B69" t="s">
        <v>109</v>
      </c>
      <c r="C69" s="1">
        <v>2737370</v>
      </c>
      <c r="D69" s="1">
        <v>2751094</v>
      </c>
      <c r="E69" s="1">
        <v>2750985</v>
      </c>
      <c r="F69" s="1">
        <v>2762198</v>
      </c>
      <c r="G69" s="1">
        <v>2767524</v>
      </c>
      <c r="H69" s="1">
        <v>2772533</v>
      </c>
      <c r="I69" s="1">
        <v>2784169</v>
      </c>
      <c r="J69" s="10">
        <v>2796089</v>
      </c>
      <c r="K69" s="10">
        <v>2796089</v>
      </c>
      <c r="L69" s="1">
        <v>2797653</v>
      </c>
      <c r="M69" s="1">
        <v>2795422</v>
      </c>
      <c r="N69" s="1">
        <v>2781498</v>
      </c>
      <c r="O69" s="1">
        <v>2765940</v>
      </c>
      <c r="P69" s="1">
        <v>2748695</v>
      </c>
    </row>
    <row r="70" spans="2:15" ht="12.75">
      <c r="B70" t="s">
        <v>59</v>
      </c>
      <c r="C70" s="1">
        <v>2900146.2883052104</v>
      </c>
      <c r="D70" s="1">
        <v>2922945.918945721</v>
      </c>
      <c r="E70" s="1">
        <v>2929000.1876381817</v>
      </c>
      <c r="F70" s="1">
        <v>2950466.9191747946</v>
      </c>
      <c r="G70" s="1">
        <v>2960146.9189610593</v>
      </c>
      <c r="H70" s="1">
        <v>2971487.5167221394</v>
      </c>
      <c r="I70" s="1">
        <v>2992785.7276984323</v>
      </c>
      <c r="J70" s="1">
        <v>3009056.410688332</v>
      </c>
      <c r="K70" s="1">
        <v>3009056.410688332</v>
      </c>
      <c r="L70" s="1"/>
      <c r="M70" s="1"/>
      <c r="N70" s="1"/>
      <c r="O70" s="1"/>
    </row>
    <row r="71" spans="2:16" ht="12.75">
      <c r="B71" t="s">
        <v>60</v>
      </c>
      <c r="C71" s="1">
        <v>2865923.3860463733</v>
      </c>
      <c r="D71" s="1">
        <v>2886262.434159739</v>
      </c>
      <c r="E71" s="1">
        <v>2891880.993345573</v>
      </c>
      <c r="F71" s="1">
        <v>2911606.8420378203</v>
      </c>
      <c r="G71" s="1">
        <v>2920022.0430102483</v>
      </c>
      <c r="H71" s="1">
        <v>2929903.5366983106</v>
      </c>
      <c r="I71" s="1">
        <v>2949858.2675022623</v>
      </c>
      <c r="J71" s="1">
        <v>2966938.6904433216</v>
      </c>
      <c r="K71" s="1">
        <v>2966938.6904433216</v>
      </c>
      <c r="L71" s="1">
        <v>2968168.6348948805</v>
      </c>
      <c r="M71" s="1">
        <v>2966642.73171435</v>
      </c>
      <c r="N71" s="1">
        <v>2956348.497395059</v>
      </c>
      <c r="O71" s="1">
        <v>2981327.6664337288</v>
      </c>
      <c r="P71" s="1">
        <v>2946023.495534955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2" ref="C74:K74">C39/C66</f>
        <v>0.13579647320258972</v>
      </c>
      <c r="D74" s="9">
        <f t="shared" si="12"/>
        <v>0.13620080449884306</v>
      </c>
      <c r="E74" s="9">
        <f t="shared" si="12"/>
        <v>0.13541038850852838</v>
      </c>
      <c r="F74" s="9">
        <f t="shared" si="12"/>
        <v>0.1386266969080199</v>
      </c>
      <c r="G74" s="9">
        <f t="shared" si="12"/>
        <v>0.14355434486025115</v>
      </c>
      <c r="H74" s="9">
        <f t="shared" si="12"/>
        <v>0.14092038970650603</v>
      </c>
      <c r="I74" s="9">
        <f t="shared" si="12"/>
        <v>0.12062113862667448</v>
      </c>
      <c r="J74" s="9">
        <f t="shared" si="12"/>
        <v>0.10075062828675403</v>
      </c>
      <c r="K74" s="9">
        <f t="shared" si="12"/>
        <v>0.10977087666447137</v>
      </c>
      <c r="L74" s="9">
        <f>L39/L66</f>
        <v>0.12894212484115286</v>
      </c>
      <c r="M74" s="9">
        <f>M39/M66</f>
        <v>0.12512249010244134</v>
      </c>
      <c r="N74" s="9">
        <f>N39/N66</f>
        <v>0.1228779071973073</v>
      </c>
      <c r="O74" s="9">
        <f>O39/O66</f>
        <v>0.12170002882404782</v>
      </c>
      <c r="P74" s="9">
        <f>P39/P66</f>
        <v>0.1256714560199441</v>
      </c>
    </row>
    <row r="75" spans="2:16" ht="12.75">
      <c r="B75" t="s">
        <v>112</v>
      </c>
      <c r="C75" s="9">
        <f aca="true" t="shared" si="13" ref="C75:K75">C43/C66</f>
        <v>0.13484647418484733</v>
      </c>
      <c r="D75" s="9">
        <f t="shared" si="13"/>
        <v>0.13087746391624738</v>
      </c>
      <c r="E75" s="9">
        <f t="shared" si="13"/>
        <v>0.13311215160394593</v>
      </c>
      <c r="F75" s="9">
        <f t="shared" si="13"/>
        <v>0.13734011501489163</v>
      </c>
      <c r="G75" s="9">
        <f t="shared" si="13"/>
        <v>0.13775143685018412</v>
      </c>
      <c r="H75" s="9">
        <f t="shared" si="13"/>
        <v>0.1400718898295766</v>
      </c>
      <c r="I75" s="9">
        <f t="shared" si="13"/>
        <v>0.13987040305931908</v>
      </c>
      <c r="J75" s="9">
        <f t="shared" si="13"/>
        <v>0.13776349499034407</v>
      </c>
      <c r="K75" s="9">
        <f t="shared" si="13"/>
        <v>0.14380101499807657</v>
      </c>
      <c r="L75" s="9">
        <f>L43/L66</f>
        <v>0.12286918678785604</v>
      </c>
      <c r="M75" s="9">
        <f>M43/M66</f>
        <v>0.11769232075527569</v>
      </c>
      <c r="N75" s="9">
        <f>N43/N66</f>
        <v>0.12150367983236393</v>
      </c>
      <c r="O75" s="9">
        <f>O43/O66</f>
        <v>0.12205360915172475</v>
      </c>
      <c r="P75" s="9">
        <f>P43/P66</f>
        <v>0.1188708044063931</v>
      </c>
    </row>
    <row r="76" spans="2:16" ht="12.75">
      <c r="B76" t="s">
        <v>140</v>
      </c>
      <c r="C76" s="1">
        <f aca="true" t="shared" si="14" ref="C76:K76">C39/C67</f>
        <v>6471.368593605581</v>
      </c>
      <c r="D76" s="1">
        <f t="shared" si="14"/>
        <v>6696.513287586563</v>
      </c>
      <c r="E76" s="1">
        <f t="shared" si="14"/>
        <v>6892.174692605924</v>
      </c>
      <c r="F76" s="1">
        <f t="shared" si="14"/>
        <v>7351.295932799346</v>
      </c>
      <c r="G76" s="1">
        <f t="shared" si="14"/>
        <v>7936.501585653315</v>
      </c>
      <c r="H76" s="1">
        <f t="shared" si="14"/>
        <v>8127.174817088553</v>
      </c>
      <c r="I76" s="1">
        <f t="shared" si="14"/>
        <v>7095.618617385257</v>
      </c>
      <c r="J76" s="1">
        <f t="shared" si="14"/>
        <v>5725.700321109911</v>
      </c>
      <c r="K76" s="1">
        <f t="shared" si="14"/>
        <v>6238.324807041554</v>
      </c>
      <c r="L76" s="1">
        <f>L39/L67</f>
        <v>7352.946847112214</v>
      </c>
      <c r="M76" s="1">
        <f>M39/M67</f>
        <v>6983.332364544407</v>
      </c>
      <c r="N76" s="1">
        <f>N39/N67</f>
        <v>6635.308794340344</v>
      </c>
      <c r="O76" s="1">
        <f>O39/O67</f>
        <v>6517.283774242495</v>
      </c>
      <c r="P76" s="1">
        <f>P39/P67</f>
        <v>6751.611504985412</v>
      </c>
    </row>
    <row r="77" ht="12.75">
      <c r="B77" t="s">
        <v>70</v>
      </c>
    </row>
    <row r="78" spans="2:16" ht="12.75">
      <c r="B78" t="s">
        <v>71</v>
      </c>
      <c r="C78" s="1">
        <f aca="true" t="shared" si="15" ref="C78:K78">C39*1000000/C70</f>
        <v>1800.439252208312</v>
      </c>
      <c r="D78" s="1">
        <f t="shared" si="15"/>
        <v>1920.9887632448272</v>
      </c>
      <c r="E78" s="1">
        <f t="shared" si="15"/>
        <v>2050.3980256452833</v>
      </c>
      <c r="F78" s="1">
        <f t="shared" si="15"/>
        <v>2261.16082430994</v>
      </c>
      <c r="G78" s="1">
        <f t="shared" si="15"/>
        <v>2529.976105063536</v>
      </c>
      <c r="H78" s="1">
        <f t="shared" si="15"/>
        <v>2666.844428838668</v>
      </c>
      <c r="I78" s="1">
        <f t="shared" si="15"/>
        <v>2361.150461023613</v>
      </c>
      <c r="J78" s="1">
        <f t="shared" si="15"/>
        <v>1899.7770610402415</v>
      </c>
      <c r="K78" s="1">
        <f t="shared" si="15"/>
        <v>2069.8649428160206</v>
      </c>
      <c r="L78" s="1"/>
      <c r="M78" s="1"/>
      <c r="N78" s="1"/>
      <c r="O78" s="1"/>
      <c r="P78" s="1"/>
    </row>
    <row r="79" spans="2:16" ht="12.75">
      <c r="B79" t="s">
        <v>15</v>
      </c>
      <c r="C79" s="10">
        <f aca="true" t="shared" si="16" ref="C79:K79">C39*1000000/C71</f>
        <v>1821.9388696967965</v>
      </c>
      <c r="D79" s="10">
        <f t="shared" si="16"/>
        <v>1945.4039242629376</v>
      </c>
      <c r="E79" s="10">
        <f t="shared" si="16"/>
        <v>2076.7162326760154</v>
      </c>
      <c r="F79" s="10">
        <f t="shared" si="16"/>
        <v>2291.3396529838997</v>
      </c>
      <c r="G79" s="10">
        <f t="shared" si="16"/>
        <v>2564.741245832658</v>
      </c>
      <c r="H79" s="10">
        <f t="shared" si="16"/>
        <v>2704.6948235927757</v>
      </c>
      <c r="I79" s="10">
        <f t="shared" si="16"/>
        <v>2395.5108211634183</v>
      </c>
      <c r="J79" s="10">
        <f t="shared" si="16"/>
        <v>1926.745693402788</v>
      </c>
      <c r="K79" s="10">
        <f t="shared" si="16"/>
        <v>2099.2480887796646</v>
      </c>
      <c r="L79" s="10">
        <f>L39*1000000/L71</f>
        <v>2477.267214762757</v>
      </c>
      <c r="M79" s="10">
        <f>M39*1000000/M71</f>
        <v>2354.632668757927</v>
      </c>
      <c r="N79" s="10">
        <f>N39*1000000/N71</f>
        <v>2246.1688433826653</v>
      </c>
      <c r="O79" s="10">
        <f>O39*1000000/O71</f>
        <v>2200.1834756136886</v>
      </c>
      <c r="P79" s="10">
        <f>P39*1000000/P71</f>
        <v>2297.458434665835</v>
      </c>
    </row>
    <row r="80" ht="12.75">
      <c r="B80" t="s">
        <v>137</v>
      </c>
    </row>
    <row r="81" spans="2:16" ht="12.75">
      <c r="B81" t="s">
        <v>71</v>
      </c>
      <c r="C81" s="1">
        <f>C76*1000000/C70</f>
        <v>2231.39385061411</v>
      </c>
      <c r="D81" s="1">
        <f aca="true" t="shared" si="17" ref="D81:K81">D76*1000000/D70</f>
        <v>2291.015117379227</v>
      </c>
      <c r="E81" s="1">
        <f t="shared" si="17"/>
        <v>2353.0810007094856</v>
      </c>
      <c r="F81" s="1">
        <f t="shared" si="17"/>
        <v>2491.570362990344</v>
      </c>
      <c r="G81" s="1">
        <f t="shared" si="17"/>
        <v>2681.117459007351</v>
      </c>
      <c r="H81" s="1">
        <f t="shared" si="17"/>
        <v>2735.0526533773477</v>
      </c>
      <c r="I81" s="1">
        <f t="shared" si="17"/>
        <v>2370.9076636241716</v>
      </c>
      <c r="J81" s="1">
        <f t="shared" si="17"/>
        <v>1902.8225262816318</v>
      </c>
      <c r="K81" s="1">
        <f t="shared" si="17"/>
        <v>2073.183069909452</v>
      </c>
      <c r="L81" s="1"/>
      <c r="M81" s="1"/>
      <c r="N81" s="1"/>
      <c r="O81" s="1"/>
      <c r="P81" s="1"/>
    </row>
    <row r="82" spans="2:16" ht="12.75">
      <c r="B82" t="s">
        <v>15</v>
      </c>
      <c r="C82" s="1">
        <f>C76*1000000/C71</f>
        <v>2258.0396339669874</v>
      </c>
      <c r="D82" s="1">
        <f aca="true" t="shared" si="18" ref="D82:K82">D76*1000000/D71</f>
        <v>2320.1331965975855</v>
      </c>
      <c r="E82" s="1">
        <f t="shared" si="18"/>
        <v>2383.2843427738953</v>
      </c>
      <c r="F82" s="1">
        <f t="shared" si="18"/>
        <v>2524.8243776121258</v>
      </c>
      <c r="G82" s="1">
        <f t="shared" si="18"/>
        <v>2717.959477275583</v>
      </c>
      <c r="H82" s="1">
        <f t="shared" si="18"/>
        <v>2773.871124182817</v>
      </c>
      <c r="I82" s="1">
        <f t="shared" si="18"/>
        <v>2405.4100142897173</v>
      </c>
      <c r="J82" s="1">
        <f t="shared" si="18"/>
        <v>1929.834391102424</v>
      </c>
      <c r="K82" s="1">
        <f t="shared" si="18"/>
        <v>2102.613318952479</v>
      </c>
      <c r="L82" s="1">
        <f>L76*1000000/L71</f>
        <v>2477.267214762757</v>
      </c>
      <c r="M82" s="1">
        <f>M76*1000000/M71</f>
        <v>2353.951249299544</v>
      </c>
      <c r="N82" s="1">
        <f>N76*1000000/N71</f>
        <v>2244.427137120994</v>
      </c>
      <c r="O82" s="1">
        <f>O76*1000000/O71</f>
        <v>2186.034043697882</v>
      </c>
      <c r="P82" s="1">
        <f>P76*1000000/P71</f>
        <v>2291.771099320244</v>
      </c>
    </row>
    <row r="83" spans="2:16" ht="12.75">
      <c r="B83" t="s">
        <v>138</v>
      </c>
      <c r="C83" s="1">
        <f aca="true" t="shared" si="19" ref="C83:K83">C43/C67</f>
        <v>6426.096476720759</v>
      </c>
      <c r="D83" s="1">
        <f t="shared" si="19"/>
        <v>6434.7834022392</v>
      </c>
      <c r="E83" s="1">
        <f t="shared" si="19"/>
        <v>6775.198067652378</v>
      </c>
      <c r="F83" s="1">
        <f t="shared" si="19"/>
        <v>7283.069217100836</v>
      </c>
      <c r="G83" s="1">
        <f t="shared" si="19"/>
        <v>7615.683788963627</v>
      </c>
      <c r="H83" s="1">
        <f t="shared" si="19"/>
        <v>8078.240047276708</v>
      </c>
      <c r="I83" s="1">
        <f t="shared" si="19"/>
        <v>8227.969386365976</v>
      </c>
      <c r="J83" s="1">
        <f t="shared" si="19"/>
        <v>7829.157007918545</v>
      </c>
      <c r="K83" s="1">
        <f t="shared" si="19"/>
        <v>8172.271793749873</v>
      </c>
      <c r="L83" s="1">
        <f>L43/L67</f>
        <v>7006.6365100776175</v>
      </c>
      <c r="M83" s="1">
        <f>M43/M67</f>
        <v>6568.639993623512</v>
      </c>
      <c r="N83" s="1">
        <f>N43/N67</f>
        <v>6561.101614807327</v>
      </c>
      <c r="O83" s="1">
        <f>O43/O67</f>
        <v>6536.218719079623</v>
      </c>
      <c r="P83" s="1">
        <f>P43/P67</f>
        <v>6386.251230428223</v>
      </c>
    </row>
    <row r="84" ht="12.75">
      <c r="B84" t="s">
        <v>139</v>
      </c>
    </row>
    <row r="85" spans="2:16" ht="12.75">
      <c r="B85" t="s">
        <v>71</v>
      </c>
      <c r="C85" s="1">
        <f>C83*1000000/C70</f>
        <v>2215.7835632753704</v>
      </c>
      <c r="D85" s="1">
        <f aca="true" t="shared" si="20" ref="D85:K85">D83*1000000/D70</f>
        <v>2201.47193300113</v>
      </c>
      <c r="E85" s="1">
        <f t="shared" si="20"/>
        <v>2313.1436099755265</v>
      </c>
      <c r="F85" s="1">
        <f t="shared" si="20"/>
        <v>2468.446322773146</v>
      </c>
      <c r="G85" s="1">
        <f t="shared" si="20"/>
        <v>2572.7384476026446</v>
      </c>
      <c r="H85" s="1">
        <f t="shared" si="20"/>
        <v>2718.5845479128407</v>
      </c>
      <c r="I85" s="1">
        <f t="shared" si="20"/>
        <v>2749.2677842638614</v>
      </c>
      <c r="J85" s="1">
        <f t="shared" si="20"/>
        <v>2601.8644848627478</v>
      </c>
      <c r="K85" s="1">
        <f t="shared" si="20"/>
        <v>2715.891853911917</v>
      </c>
      <c r="L85" s="1"/>
      <c r="M85" s="1"/>
      <c r="N85" s="1"/>
      <c r="O85" s="1"/>
      <c r="P85" s="1"/>
    </row>
    <row r="86" spans="2:16" ht="12.75">
      <c r="B86" t="s">
        <v>15</v>
      </c>
      <c r="C86" s="1">
        <f>C83*1000000/C71</f>
        <v>2242.2429392244676</v>
      </c>
      <c r="D86" s="1">
        <f aca="true" t="shared" si="21" ref="D86:K86">D83*1000000/D71</f>
        <v>2229.451946601149</v>
      </c>
      <c r="E86" s="1">
        <f t="shared" si="21"/>
        <v>2342.8343293664566</v>
      </c>
      <c r="F86" s="1">
        <f t="shared" si="21"/>
        <v>2501.391709879157</v>
      </c>
      <c r="G86" s="1">
        <f t="shared" si="21"/>
        <v>2608.0911982132247</v>
      </c>
      <c r="H86" s="1">
        <f t="shared" si="21"/>
        <v>2757.1692876892544</v>
      </c>
      <c r="I86" s="1">
        <f t="shared" si="21"/>
        <v>2789.2761754051517</v>
      </c>
      <c r="J86" s="1">
        <f t="shared" si="21"/>
        <v>2638.799727522751</v>
      </c>
      <c r="K86" s="1">
        <f t="shared" si="21"/>
        <v>2754.4457929222554</v>
      </c>
      <c r="L86" s="1">
        <f>L83*1000000/L71</f>
        <v>2360.5924635497545</v>
      </c>
      <c r="M86" s="1">
        <f>M83*1000000/M71</f>
        <v>2214.1661762647286</v>
      </c>
      <c r="N86" s="1">
        <f>N83*1000000/N71</f>
        <v>2219.3261790984857</v>
      </c>
      <c r="O86" s="1">
        <f>O83*1000000/O71</f>
        <v>2192.385222419468</v>
      </c>
      <c r="P86" s="1">
        <f>P83*1000000/P71</f>
        <v>2167.7529863924497</v>
      </c>
    </row>
    <row r="87" spans="13:15" ht="12.75">
      <c r="M87" s="1"/>
      <c r="N87" s="1"/>
      <c r="O87" s="1"/>
    </row>
    <row r="88" ht="12.75">
      <c r="B88" t="s">
        <v>123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5924.4</v>
      </c>
      <c r="O90" s="4">
        <f>SUM(O91:O95)</f>
        <v>6099.16</v>
      </c>
      <c r="P90" s="4">
        <f>SUM(P91:P95)</f>
        <v>5971.57</v>
      </c>
      <c r="Q90" s="4">
        <f>SUM(Q91:Q95)</f>
        <v>6316.25</v>
      </c>
      <c r="R90" s="4">
        <f>SUM(R91:R95)</f>
        <v>6457.93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1770.27</v>
      </c>
      <c r="O91" s="1">
        <v>1760.24</v>
      </c>
      <c r="P91" s="1">
        <v>1701.93</v>
      </c>
      <c r="Q91" s="1">
        <v>1775.79</v>
      </c>
      <c r="R91" s="1">
        <v>1873.13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1447.37</v>
      </c>
      <c r="O92" s="1">
        <v>1703.25</v>
      </c>
      <c r="P92" s="1">
        <v>1722.26</v>
      </c>
      <c r="Q92" s="1">
        <v>1904.05</v>
      </c>
      <c r="R92" s="1">
        <v>1939.86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745.97</v>
      </c>
      <c r="O93" s="1">
        <v>831.41</v>
      </c>
      <c r="P93" s="1">
        <v>868.54</v>
      </c>
      <c r="Q93" s="1">
        <v>862.99</v>
      </c>
      <c r="R93" s="1">
        <v>865.97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861.38</v>
      </c>
      <c r="O94" s="1">
        <v>639.27</v>
      </c>
      <c r="P94" s="1">
        <v>562.84</v>
      </c>
      <c r="Q94" s="1">
        <v>576.53</v>
      </c>
      <c r="R94" s="1">
        <v>566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1099.41</v>
      </c>
      <c r="O95" s="1">
        <v>1164.99</v>
      </c>
      <c r="P95" s="1">
        <v>1116</v>
      </c>
      <c r="Q95" s="1">
        <v>1196.89</v>
      </c>
      <c r="R95" s="1">
        <v>1212.97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301.13</v>
      </c>
      <c r="N97" s="4">
        <f>SUM(N98:N102)</f>
        <v>257.8</v>
      </c>
      <c r="O97" s="4">
        <f>SUM(O98:O102)</f>
        <v>1.4300000000000068</v>
      </c>
      <c r="P97" s="4">
        <f>SUM(P98:P102)</f>
        <v>363.2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26.95</v>
      </c>
      <c r="N98" s="1">
        <v>202.09</v>
      </c>
      <c r="O98" s="1">
        <v>-55.55</v>
      </c>
      <c r="P98" s="1">
        <v>121.74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-14.99</v>
      </c>
      <c r="N99" s="1">
        <v>-91.33</v>
      </c>
      <c r="O99" s="1">
        <v>-100.46</v>
      </c>
      <c r="P99" s="1">
        <v>44.65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-48.14</v>
      </c>
      <c r="N100" s="1">
        <v>-101.53</v>
      </c>
      <c r="O100" s="1">
        <v>-101.64</v>
      </c>
      <c r="P100" s="12">
        <v>-6.42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337.48</v>
      </c>
      <c r="N101" s="1">
        <v>248.57</v>
      </c>
      <c r="O101" s="1">
        <v>259.08</v>
      </c>
      <c r="P101" s="1">
        <v>203.23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-0.17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43.445</v>
      </c>
      <c r="O105" s="1">
        <v>89.768</v>
      </c>
      <c r="P105" s="1">
        <v>59.26895886999999</v>
      </c>
    </row>
    <row r="106" spans="2:16" ht="12.75">
      <c r="B106" t="s">
        <v>132</v>
      </c>
      <c r="N106" s="1"/>
      <c r="O106" s="1"/>
      <c r="P106" s="1"/>
    </row>
    <row r="107" spans="14:16" ht="12.75">
      <c r="N107" s="1"/>
      <c r="O107" s="1"/>
      <c r="P10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B5">
      <pane xSplit="15520" ySplit="4000" topLeftCell="M19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00390625" style="0" customWidth="1"/>
    <col min="2" max="2" width="57.875" style="0" customWidth="1"/>
    <col min="3" max="3" width="9.25390625" style="0" customWidth="1"/>
    <col min="4" max="6" width="9.875" style="0" customWidth="1"/>
  </cols>
  <sheetData>
    <row r="4" ht="12.75">
      <c r="B4" s="7" t="s">
        <v>5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 aca="true" t="shared" si="1" ref="C9:P9">C10+C17</f>
        <v>3910.769653756719</v>
      </c>
      <c r="D9" s="4">
        <f t="shared" si="1"/>
        <v>4612.181493668509</v>
      </c>
      <c r="E9" s="4">
        <f t="shared" si="1"/>
        <v>5533.4112874559805</v>
      </c>
      <c r="F9" s="4">
        <f t="shared" si="1"/>
        <v>6140.063916043271</v>
      </c>
      <c r="G9" s="4">
        <f t="shared" si="1"/>
        <v>7517.594738113507</v>
      </c>
      <c r="H9" s="4">
        <f t="shared" si="1"/>
        <v>7638.297196778486</v>
      </c>
      <c r="I9" s="4">
        <f t="shared" si="1"/>
        <v>6351.347241566464</v>
      </c>
      <c r="J9" s="4">
        <f t="shared" si="1"/>
        <v>5522.419148842803</v>
      </c>
      <c r="K9" s="4">
        <f t="shared" si="1"/>
        <v>6926.475928842803</v>
      </c>
      <c r="L9" s="4">
        <f t="shared" si="1"/>
        <v>6788.1603382237645</v>
      </c>
      <c r="M9" s="4">
        <f t="shared" si="1"/>
        <v>6478.035878817987</v>
      </c>
      <c r="N9" s="4">
        <f t="shared" si="1"/>
        <v>6038.083583661047</v>
      </c>
      <c r="O9" s="4">
        <f t="shared" si="1"/>
        <v>5974.0044768304315</v>
      </c>
      <c r="P9" s="4">
        <f t="shared" si="1"/>
        <v>6240.114489515705</v>
      </c>
    </row>
    <row r="10" spans="2:16" ht="12.75">
      <c r="B10" s="5" t="s">
        <v>98</v>
      </c>
      <c r="C10" s="6">
        <f>SUM(C11:C16)</f>
        <v>1854.3955161670913</v>
      </c>
      <c r="D10" s="6">
        <f aca="true" t="shared" si="2" ref="D10:L10">SUM(D11:D16)</f>
        <v>2380.4604936685087</v>
      </c>
      <c r="E10" s="6">
        <f t="shared" si="2"/>
        <v>2986.8119874559807</v>
      </c>
      <c r="F10" s="6">
        <f t="shared" si="2"/>
        <v>3241.1157260432706</v>
      </c>
      <c r="G10" s="6">
        <f t="shared" si="2"/>
        <v>4140.692288113507</v>
      </c>
      <c r="H10" s="6">
        <f t="shared" si="2"/>
        <v>4032.3098567784864</v>
      </c>
      <c r="I10" s="6">
        <f t="shared" si="2"/>
        <v>2785.6741915664647</v>
      </c>
      <c r="J10" s="6">
        <f t="shared" si="2"/>
        <v>2108.3544688428033</v>
      </c>
      <c r="K10" s="6">
        <f>J10</f>
        <v>2108.3544688428033</v>
      </c>
      <c r="L10" s="6">
        <f t="shared" si="2"/>
        <v>2168.4078782237652</v>
      </c>
      <c r="M10" s="6">
        <f>SUM(M11:M16)</f>
        <v>1885.0662074279867</v>
      </c>
      <c r="N10" s="6">
        <f>SUM(N11:N16)</f>
        <v>1753.0060841310478</v>
      </c>
      <c r="O10" s="6">
        <f>SUM(O11:O16)</f>
        <v>1744.2416787904322</v>
      </c>
      <c r="P10" s="6">
        <f>SUM(P11:P16)</f>
        <v>1947.3182472957046</v>
      </c>
    </row>
    <row r="11" spans="2:16" ht="12.75">
      <c r="B11" t="s">
        <v>141</v>
      </c>
      <c r="C11" s="1">
        <v>220.28218593656587</v>
      </c>
      <c r="D11" s="1">
        <v>230.68407483078136</v>
      </c>
      <c r="E11" s="1">
        <v>242.9683009534901</v>
      </c>
      <c r="F11" s="1">
        <v>242.86912630578374</v>
      </c>
      <c r="G11" s="1">
        <v>317.59837458451534</v>
      </c>
      <c r="H11" s="1">
        <v>326.4635787437598</v>
      </c>
      <c r="I11" s="1">
        <v>381.36631396734157</v>
      </c>
      <c r="J11" s="1">
        <v>370.33160011564837</v>
      </c>
      <c r="K11" s="1">
        <v>370.33160011564837</v>
      </c>
      <c r="L11" s="1">
        <v>417.521115628641</v>
      </c>
      <c r="M11" s="1">
        <v>402.98286736003917</v>
      </c>
      <c r="N11" s="1">
        <v>409.8853859004663</v>
      </c>
      <c r="O11" s="1">
        <v>382.9561545617177</v>
      </c>
      <c r="P11" s="1">
        <v>456.3661416069626</v>
      </c>
    </row>
    <row r="12" spans="2:16" ht="12.75">
      <c r="B12" t="s">
        <v>7</v>
      </c>
      <c r="C12" s="1">
        <v>77.995</v>
      </c>
      <c r="D12" s="1">
        <v>81.184</v>
      </c>
      <c r="E12" s="1">
        <v>85.661</v>
      </c>
      <c r="F12" s="1">
        <v>103.096</v>
      </c>
      <c r="G12" s="1">
        <v>122.734</v>
      </c>
      <c r="H12" s="1">
        <v>147.389</v>
      </c>
      <c r="I12" s="1">
        <v>163.966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109.50932083918835</v>
      </c>
      <c r="D13" s="1">
        <v>141.0728455839025</v>
      </c>
      <c r="E13" s="1">
        <v>164.98027590039862</v>
      </c>
      <c r="F13" s="1">
        <v>216.9831251803446</v>
      </c>
      <c r="G13" s="1">
        <v>244.85855107351907</v>
      </c>
      <c r="H13" s="1">
        <v>276.6778253920552</v>
      </c>
      <c r="I13" s="1">
        <v>278.8198511549873</v>
      </c>
      <c r="J13" s="1">
        <v>219.8328277004011</v>
      </c>
      <c r="K13" s="1">
        <v>219.8328277004011</v>
      </c>
      <c r="L13" s="1">
        <v>250.7221058487077</v>
      </c>
      <c r="M13" s="1">
        <v>233.8766329482064</v>
      </c>
      <c r="N13" s="1">
        <v>241.46431989459535</v>
      </c>
      <c r="O13" s="1">
        <v>293.01546726160444</v>
      </c>
      <c r="P13" s="1">
        <v>337.185645726371</v>
      </c>
    </row>
    <row r="14" spans="2:16" ht="12.75">
      <c r="B14" t="s">
        <v>14</v>
      </c>
      <c r="C14" s="1">
        <v>1217.6024206978282</v>
      </c>
      <c r="D14" s="1">
        <v>1686.926</v>
      </c>
      <c r="E14" s="1">
        <v>2222.118</v>
      </c>
      <c r="F14" s="1">
        <v>2385.7780000000002</v>
      </c>
      <c r="G14" s="1">
        <v>3175.664</v>
      </c>
      <c r="H14" s="1">
        <v>2994.952</v>
      </c>
      <c r="I14" s="1">
        <v>1720.929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915.8580635</v>
      </c>
      <c r="O14" s="1">
        <v>913.247457</v>
      </c>
      <c r="P14" s="1">
        <v>1013.2552705</v>
      </c>
    </row>
    <row r="15" spans="2:16" ht="15">
      <c r="B15" t="s">
        <v>45</v>
      </c>
      <c r="C15" s="1">
        <v>229.00658869350872</v>
      </c>
      <c r="D15" s="1">
        <v>240.59357325382518</v>
      </c>
      <c r="E15" s="1">
        <v>271.084410602092</v>
      </c>
      <c r="F15" s="1">
        <v>292.3894745571419</v>
      </c>
      <c r="G15" s="1">
        <v>279.8373624554723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</v>
      </c>
      <c r="M15" s="1">
        <v>210.18870711974114</v>
      </c>
      <c r="N15" s="1">
        <v>185.79831483598628</v>
      </c>
      <c r="O15" s="24">
        <v>155.02259996711</v>
      </c>
      <c r="P15" s="1">
        <v>140.5111894623709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2056.374137589628</v>
      </c>
      <c r="D17" s="6">
        <f aca="true" t="shared" si="3" ref="D17:P17">D18+D19+D20+D21</f>
        <v>2231.721</v>
      </c>
      <c r="E17" s="6">
        <f t="shared" si="3"/>
        <v>2546.5993</v>
      </c>
      <c r="F17" s="6">
        <f t="shared" si="3"/>
        <v>2898.94819</v>
      </c>
      <c r="G17" s="6">
        <f t="shared" si="3"/>
        <v>3376.9024500000005</v>
      </c>
      <c r="H17" s="6">
        <f t="shared" si="3"/>
        <v>3605.9873399999997</v>
      </c>
      <c r="I17" s="6">
        <f t="shared" si="3"/>
        <v>3565.6730499999994</v>
      </c>
      <c r="J17" s="6">
        <f t="shared" si="3"/>
        <v>3414.06468</v>
      </c>
      <c r="K17" s="6">
        <f t="shared" si="3"/>
        <v>4818.12146</v>
      </c>
      <c r="L17" s="6">
        <f t="shared" si="3"/>
        <v>4619.75246</v>
      </c>
      <c r="M17" s="6">
        <f t="shared" si="3"/>
        <v>4592.96967139</v>
      </c>
      <c r="N17" s="6">
        <f t="shared" si="3"/>
        <v>4285.077499529999</v>
      </c>
      <c r="O17" s="6">
        <f t="shared" si="3"/>
        <v>4229.762798039999</v>
      </c>
      <c r="P17" s="6">
        <f t="shared" si="3"/>
        <v>4292.796242220001</v>
      </c>
    </row>
    <row r="18" spans="2:16" ht="15">
      <c r="B18" t="s">
        <v>121</v>
      </c>
      <c r="C18" s="1">
        <v>1750.0923585796281</v>
      </c>
      <c r="D18" s="1">
        <v>1891.047</v>
      </c>
      <c r="E18" s="1">
        <v>2164.323</v>
      </c>
      <c r="F18" s="1">
        <v>2472.7534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</v>
      </c>
      <c r="L18" s="1">
        <v>4394.71858</v>
      </c>
      <c r="M18" s="1">
        <v>4402.59938531</v>
      </c>
      <c r="N18" s="1">
        <v>4113.27497134</v>
      </c>
      <c r="O18" s="24">
        <v>4160.15537862</v>
      </c>
      <c r="P18" s="24">
        <v>4257.426995090001</v>
      </c>
    </row>
    <row r="19" spans="2:16" ht="13.5">
      <c r="B19" t="s">
        <v>63</v>
      </c>
      <c r="C19" s="1">
        <v>181.38764405999999</v>
      </c>
      <c r="D19" s="1">
        <v>203.764</v>
      </c>
      <c r="E19" s="1">
        <v>237.91</v>
      </c>
      <c r="F19" s="1">
        <v>277.4826</v>
      </c>
      <c r="G19" s="1">
        <v>308.26458</v>
      </c>
      <c r="H19" s="1">
        <v>315.17408</v>
      </c>
      <c r="I19" s="1">
        <v>166.95194</v>
      </c>
      <c r="J19" s="1">
        <v>101.91317</v>
      </c>
      <c r="K19" s="1">
        <v>101.91317</v>
      </c>
      <c r="L19" s="1">
        <v>86.34777</v>
      </c>
      <c r="M19" s="1">
        <v>59.774101560000005</v>
      </c>
      <c r="N19" s="1">
        <v>41.23819837</v>
      </c>
      <c r="O19" s="25">
        <v>32.0936936</v>
      </c>
      <c r="P19" s="25">
        <v>32.81682713</v>
      </c>
    </row>
    <row r="20" spans="2:15" ht="12.75">
      <c r="B20" t="s">
        <v>19</v>
      </c>
      <c r="C20" s="1">
        <v>124.89413495000001</v>
      </c>
      <c r="D20" s="1">
        <v>136.91</v>
      </c>
      <c r="E20" s="1">
        <v>144.3663</v>
      </c>
      <c r="F20" s="1">
        <v>148.71219</v>
      </c>
      <c r="G20" s="1">
        <v>153.88025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</v>
      </c>
      <c r="N20" s="1">
        <v>119.68697981999999</v>
      </c>
      <c r="O20" s="1">
        <v>30.560045820000006</v>
      </c>
    </row>
    <row r="21" spans="2:16" ht="13.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10.87735</v>
      </c>
      <c r="O21" s="31">
        <v>6.95368</v>
      </c>
      <c r="P21" s="33">
        <v>2.55242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3411.822435392633</v>
      </c>
      <c r="D23" s="4">
        <f aca="true" t="shared" si="4" ref="D23:K23">D24+D25+D26</f>
        <v>3711.951</v>
      </c>
      <c r="E23" s="4">
        <f t="shared" si="4"/>
        <v>4008.38824</v>
      </c>
      <c r="F23" s="4">
        <f t="shared" si="4"/>
        <v>4387.244889999999</v>
      </c>
      <c r="G23" s="4">
        <f t="shared" si="4"/>
        <v>4749.95604</v>
      </c>
      <c r="H23" s="4">
        <f t="shared" si="4"/>
        <v>4915.50141</v>
      </c>
      <c r="I23" s="4">
        <f t="shared" si="4"/>
        <v>4445.835779999999</v>
      </c>
      <c r="J23" s="4">
        <f t="shared" si="4"/>
        <v>3566.51335</v>
      </c>
      <c r="K23" s="4">
        <f t="shared" si="4"/>
        <v>5041.789577928572</v>
      </c>
      <c r="L23" s="4">
        <f>L24+L25+L26</f>
        <v>6475.04786</v>
      </c>
      <c r="M23" s="4">
        <f>M24+M25+M26</f>
        <v>6348.288487373055</v>
      </c>
      <c r="N23" s="4">
        <f>N24+N25+N26</f>
        <v>6307.5529383404755</v>
      </c>
      <c r="O23" s="4">
        <f>O24+O25+O26</f>
        <v>6626.996253992379</v>
      </c>
      <c r="P23" s="4">
        <f>P24+P25+P26</f>
        <v>6920.691645070699</v>
      </c>
    </row>
    <row r="24" spans="2:16" ht="15">
      <c r="B24" t="s">
        <v>21</v>
      </c>
      <c r="C24" s="1">
        <v>2221.2467285278203</v>
      </c>
      <c r="D24" s="1">
        <v>2447.791</v>
      </c>
      <c r="E24" s="1">
        <v>2674.301</v>
      </c>
      <c r="F24" s="1">
        <v>3010.3495099999996</v>
      </c>
      <c r="G24" s="1">
        <v>3311.07021</v>
      </c>
      <c r="H24" s="1">
        <v>3373.385</v>
      </c>
      <c r="I24" s="1">
        <v>2912.2823399999997</v>
      </c>
      <c r="J24" s="1">
        <v>2049.1664</v>
      </c>
      <c r="K24" s="1">
        <v>2927.380571428572</v>
      </c>
      <c r="L24" s="1">
        <v>4328.4515</v>
      </c>
      <c r="M24" s="1">
        <v>4324.55245881842</v>
      </c>
      <c r="N24" s="1">
        <v>4387.02834594942</v>
      </c>
      <c r="O24" s="24">
        <v>4635.133070263759</v>
      </c>
      <c r="P24" s="24">
        <v>4889.2187127356665</v>
      </c>
    </row>
    <row r="25" spans="2:16" ht="12.75">
      <c r="B25" t="s">
        <v>25</v>
      </c>
      <c r="C25" s="1">
        <v>1091.7437068648128</v>
      </c>
      <c r="D25" s="1">
        <v>1148.928</v>
      </c>
      <c r="E25" s="1">
        <v>1214.18974</v>
      </c>
      <c r="F25" s="1">
        <v>1245.8785699999999</v>
      </c>
      <c r="G25" s="1">
        <v>1287.88602</v>
      </c>
      <c r="H25" s="1">
        <v>1374.97518</v>
      </c>
      <c r="I25" s="1">
        <v>1349.3084199999998</v>
      </c>
      <c r="J25" s="1">
        <v>1326.8045700000002</v>
      </c>
      <c r="K25" s="1">
        <v>1923.8666265</v>
      </c>
      <c r="L25" s="1">
        <v>1934.71084</v>
      </c>
      <c r="M25" s="1">
        <v>1810.1145394525163</v>
      </c>
      <c r="N25" s="1">
        <v>1680.1628245417235</v>
      </c>
      <c r="O25" s="1">
        <v>1764.1664230102551</v>
      </c>
      <c r="P25" s="1">
        <v>1816.8727601979947</v>
      </c>
    </row>
    <row r="26" spans="2:16" ht="13.5">
      <c r="B26" t="s">
        <v>102</v>
      </c>
      <c r="C26" s="1">
        <v>98.832</v>
      </c>
      <c r="D26" s="1">
        <v>115.232</v>
      </c>
      <c r="E26" s="1">
        <v>119.8975</v>
      </c>
      <c r="F26" s="1">
        <v>131.01681</v>
      </c>
      <c r="G26" s="1">
        <v>150.99981</v>
      </c>
      <c r="H26" s="1">
        <v>167.14123</v>
      </c>
      <c r="I26" s="1">
        <v>184.24502</v>
      </c>
      <c r="J26" s="1">
        <v>190.54238</v>
      </c>
      <c r="K26" s="1">
        <v>190.54238</v>
      </c>
      <c r="L26" s="1">
        <v>211.88551999999999</v>
      </c>
      <c r="M26" s="1">
        <v>213.62148910211866</v>
      </c>
      <c r="N26" s="1">
        <v>240.36176784933164</v>
      </c>
      <c r="O26" s="25">
        <v>227.69676071836471</v>
      </c>
      <c r="P26" s="25">
        <v>214.60017213703838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5925.148988208</v>
      </c>
      <c r="D28" s="4">
        <f t="shared" si="5"/>
        <v>6305.5511759519995</v>
      </c>
      <c r="E28" s="4">
        <f t="shared" si="5"/>
        <v>6552.4593804</v>
      </c>
      <c r="F28" s="4">
        <f t="shared" si="5"/>
        <v>7325.5596473919995</v>
      </c>
      <c r="G28" s="4">
        <f t="shared" si="5"/>
        <v>8336.404093120002</v>
      </c>
      <c r="H28" s="4">
        <f t="shared" si="5"/>
        <v>8964.198638224</v>
      </c>
      <c r="I28" s="4">
        <f t="shared" si="5"/>
        <v>7558.718953744001</v>
      </c>
      <c r="J28" s="4">
        <f t="shared" si="5"/>
        <v>5573.707370578885</v>
      </c>
      <c r="K28" s="4">
        <f t="shared" si="5"/>
        <v>3776.5230351611017</v>
      </c>
      <c r="L28" s="4">
        <f t="shared" si="5"/>
        <v>5121.194787629447</v>
      </c>
      <c r="M28" s="4">
        <f t="shared" si="5"/>
        <v>4682.381387801433</v>
      </c>
      <c r="N28" s="4">
        <f t="shared" si="5"/>
        <v>4511.516320121624</v>
      </c>
      <c r="O28" s="4">
        <f t="shared" si="5"/>
        <v>3674.3038025289034</v>
      </c>
      <c r="P28" s="4">
        <f t="shared" si="5"/>
        <v>4216.493003210799</v>
      </c>
    </row>
    <row r="29" spans="2:16" ht="12.75">
      <c r="B29" t="s">
        <v>104</v>
      </c>
      <c r="C29" s="1">
        <v>5905.337828208</v>
      </c>
      <c r="D29" s="1">
        <v>6305.5511759519995</v>
      </c>
      <c r="E29" s="1">
        <v>6487.6433804</v>
      </c>
      <c r="F29" s="1">
        <v>7325.5596473919995</v>
      </c>
      <c r="G29" s="1">
        <v>8245.27134312</v>
      </c>
      <c r="H29" s="1">
        <v>8854.842038224</v>
      </c>
      <c r="I29" s="1">
        <v>7338.2184637440005</v>
      </c>
      <c r="J29" s="1">
        <v>5191.978740578886</v>
      </c>
      <c r="K29" s="1">
        <v>808.896888874755</v>
      </c>
      <c r="L29" s="1">
        <v>1080.7190517301565</v>
      </c>
      <c r="M29" s="1">
        <v>663.182175059857</v>
      </c>
      <c r="N29" s="1">
        <v>506.50714839145553</v>
      </c>
      <c r="O29" s="1">
        <v>-291.7843851491665</v>
      </c>
      <c r="P29" s="1">
        <v>-377.78851625094524</v>
      </c>
    </row>
    <row r="30" spans="2:15" ht="12.75">
      <c r="B30" t="s">
        <v>24</v>
      </c>
      <c r="C30" s="1">
        <v>19.81116</v>
      </c>
      <c r="D30" s="1">
        <v>0</v>
      </c>
      <c r="E30" s="1">
        <v>64.816</v>
      </c>
      <c r="F30" s="1">
        <v>0</v>
      </c>
      <c r="G30" s="1">
        <v>0</v>
      </c>
      <c r="H30" s="1">
        <v>0</v>
      </c>
      <c r="I30" s="1">
        <v>110.86009</v>
      </c>
      <c r="J30" s="1">
        <v>109.75681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91.13275</v>
      </c>
      <c r="H31" s="1">
        <v>109.3566</v>
      </c>
      <c r="I31" s="1">
        <v>109.6404</v>
      </c>
      <c r="J31" s="1">
        <v>109.5504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162.42142</v>
      </c>
      <c r="M32" s="1"/>
      <c r="N32" s="1"/>
      <c r="O32" s="1"/>
    </row>
    <row r="33" spans="2:16" ht="12.75">
      <c r="B33" t="s">
        <v>127</v>
      </c>
      <c r="K33" s="1">
        <v>2659.064134045875</v>
      </c>
      <c r="L33" s="1">
        <v>3540.5884965340447</v>
      </c>
      <c r="M33" s="1">
        <v>3555.802913916197</v>
      </c>
      <c r="N33" s="1">
        <v>3502.2811209023002</v>
      </c>
      <c r="O33" s="1">
        <v>3546.0759605602125</v>
      </c>
      <c r="P33" s="1">
        <v>3909.200469422025</v>
      </c>
    </row>
    <row r="34" spans="2:16" ht="12.75">
      <c r="B34" t="s">
        <v>128</v>
      </c>
      <c r="K34" s="1">
        <v>308.56201224047186</v>
      </c>
      <c r="L34" s="1">
        <v>499.887239365245</v>
      </c>
      <c r="M34" s="1">
        <v>463.39629882537923</v>
      </c>
      <c r="N34" s="1">
        <v>370.81392753106365</v>
      </c>
      <c r="O34" s="1">
        <v>420.01222711785744</v>
      </c>
      <c r="P34" s="1">
        <v>685.0810500397183</v>
      </c>
    </row>
    <row r="35" spans="2:15" ht="12.75">
      <c r="B35" t="s">
        <v>53</v>
      </c>
      <c r="K35" s="1"/>
      <c r="M35" s="1"/>
      <c r="N35" s="1">
        <v>131.9141232968052</v>
      </c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5" ht="12.75">
      <c r="B37" t="s">
        <v>55</v>
      </c>
      <c r="K37" s="1"/>
      <c r="M37" s="1"/>
      <c r="N37" s="1"/>
      <c r="O37" s="1"/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P39">C9+C23+C28</f>
        <v>13247.741077357352</v>
      </c>
      <c r="D39" s="8">
        <f t="shared" si="6"/>
        <v>14629.683669620508</v>
      </c>
      <c r="E39" s="8">
        <f t="shared" si="6"/>
        <v>16094.25890785598</v>
      </c>
      <c r="F39" s="8">
        <f t="shared" si="6"/>
        <v>17852.868453435272</v>
      </c>
      <c r="G39" s="8">
        <f t="shared" si="6"/>
        <v>20603.95487123351</v>
      </c>
      <c r="H39" s="8">
        <f t="shared" si="6"/>
        <v>21517.997245002487</v>
      </c>
      <c r="I39" s="8">
        <f t="shared" si="6"/>
        <v>18355.901975310466</v>
      </c>
      <c r="J39" s="8">
        <f t="shared" si="6"/>
        <v>14662.639869421688</v>
      </c>
      <c r="K39" s="8">
        <f t="shared" si="6"/>
        <v>15744.788541932478</v>
      </c>
      <c r="L39" s="8">
        <f t="shared" si="6"/>
        <v>18384.402985853212</v>
      </c>
      <c r="M39" s="8">
        <f t="shared" si="6"/>
        <v>17508.705753992475</v>
      </c>
      <c r="N39" s="8">
        <f t="shared" si="6"/>
        <v>16857.152842123145</v>
      </c>
      <c r="O39" s="8">
        <f t="shared" si="6"/>
        <v>16275.304533351715</v>
      </c>
      <c r="P39" s="8">
        <f t="shared" si="6"/>
        <v>17377.299137797203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470.0024004290127</v>
      </c>
      <c r="D41" s="1">
        <v>774.9251980428525</v>
      </c>
      <c r="E41" s="1">
        <v>824.7753716473887</v>
      </c>
      <c r="F41" s="1">
        <v>1296.8078694728483</v>
      </c>
      <c r="G41" s="1">
        <v>1684.7939672458378</v>
      </c>
      <c r="H41" s="1">
        <v>1356.1772355655023</v>
      </c>
      <c r="I41" s="1">
        <v>-1408.0164484205065</v>
      </c>
      <c r="J41" s="1">
        <v>-4576.6004603742185</v>
      </c>
      <c r="K41" s="1">
        <v>-4445.445996004243</v>
      </c>
      <c r="L41" s="1">
        <v>273.87937640542253</v>
      </c>
      <c r="M41" s="1">
        <v>437.8160669534812</v>
      </c>
      <c r="N41" s="1">
        <v>407.9709854710006</v>
      </c>
      <c r="O41" s="1">
        <v>-251.39359623717127</v>
      </c>
      <c r="P41" s="1">
        <v>1021.9946015209555</v>
      </c>
    </row>
    <row r="42" spans="2:16" ht="12.75">
      <c r="B42" t="s">
        <v>100</v>
      </c>
      <c r="C42" s="1">
        <v>154.21197024353938</v>
      </c>
      <c r="D42" s="1">
        <v>0</v>
      </c>
      <c r="E42" s="1">
        <v>470.0024004290127</v>
      </c>
      <c r="F42" s="1">
        <v>774.9251980428525</v>
      </c>
      <c r="G42" s="1">
        <v>824.7753716473887</v>
      </c>
      <c r="H42" s="1">
        <v>1296.8078694728483</v>
      </c>
      <c r="I42" s="1">
        <v>1684.7939672458378</v>
      </c>
      <c r="J42" s="1">
        <v>1356.1772355655023</v>
      </c>
      <c r="K42" s="1">
        <v>1360.5044000616383</v>
      </c>
      <c r="L42" s="1">
        <v>0</v>
      </c>
      <c r="M42" s="1">
        <v>-282.9742188576997</v>
      </c>
      <c r="N42" s="1">
        <v>-276.3742887229439</v>
      </c>
      <c r="O42" s="1">
        <v>-115.03972571618324</v>
      </c>
      <c r="P42" s="1">
        <v>-147.6790781650807</v>
      </c>
    </row>
    <row r="43" spans="2:16" ht="12.75">
      <c r="B43" s="3" t="s">
        <v>16</v>
      </c>
      <c r="C43" s="4">
        <f aca="true" t="shared" si="7" ref="C43:O43">C39-C41+C42</f>
        <v>12931.950647171878</v>
      </c>
      <c r="D43" s="4">
        <f t="shared" si="7"/>
        <v>13854.758471577656</v>
      </c>
      <c r="E43" s="4">
        <f t="shared" si="7"/>
        <v>15739.485936637604</v>
      </c>
      <c r="F43" s="4">
        <f t="shared" si="7"/>
        <v>17330.98578200528</v>
      </c>
      <c r="G43" s="4">
        <f t="shared" si="7"/>
        <v>19743.93627563506</v>
      </c>
      <c r="H43" s="4">
        <f t="shared" si="7"/>
        <v>21458.627878909836</v>
      </c>
      <c r="I43" s="4">
        <f t="shared" si="7"/>
        <v>21448.71239097681</v>
      </c>
      <c r="J43" s="4">
        <f t="shared" si="7"/>
        <v>20595.417565361407</v>
      </c>
      <c r="K43" s="4">
        <f t="shared" si="7"/>
        <v>21550.73893799836</v>
      </c>
      <c r="L43" s="4">
        <f t="shared" si="7"/>
        <v>18110.52360944779</v>
      </c>
      <c r="M43" s="4">
        <f t="shared" si="7"/>
        <v>16787.915468181294</v>
      </c>
      <c r="N43" s="4">
        <f t="shared" si="7"/>
        <v>16172.8075679292</v>
      </c>
      <c r="O43" s="4">
        <f t="shared" si="7"/>
        <v>16411.658403872705</v>
      </c>
      <c r="P43" s="4">
        <f>P39-P41+P42</f>
        <v>16207.625458111166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383.922171792</v>
      </c>
      <c r="D45" s="4">
        <f aca="true" t="shared" si="8" ref="D45:K45">D46+D47+D48</f>
        <v>409.94182404800085</v>
      </c>
      <c r="E45" s="4">
        <f t="shared" si="8"/>
        <v>474.3765396000002</v>
      </c>
      <c r="F45" s="4">
        <f t="shared" si="8"/>
        <v>645.1293826080007</v>
      </c>
      <c r="G45" s="4">
        <f t="shared" si="8"/>
        <v>795.1681268799985</v>
      </c>
      <c r="H45" s="4">
        <f t="shared" si="8"/>
        <v>872.0338817759998</v>
      </c>
      <c r="I45" s="4">
        <f t="shared" si="8"/>
        <v>727.523576256</v>
      </c>
      <c r="J45" s="4">
        <f t="shared" si="8"/>
        <v>564.837749421114</v>
      </c>
      <c r="K45" s="4">
        <f t="shared" si="8"/>
        <v>570.2131399999998</v>
      </c>
      <c r="L45" s="4">
        <f>L46+L47+L48</f>
        <v>905.2607699999999</v>
      </c>
      <c r="M45" s="4">
        <f>M46+M47+M48</f>
        <v>799.0257862899301</v>
      </c>
      <c r="N45" s="4">
        <f>N46+N47+N48</f>
        <v>692.020565603334</v>
      </c>
      <c r="O45" s="4">
        <f>O46+O47+O48</f>
        <v>785.8063704927703</v>
      </c>
      <c r="P45" s="4">
        <f>P46+P47+P48</f>
        <v>848.1104728622022</v>
      </c>
    </row>
    <row r="46" spans="2:16" ht="12.75">
      <c r="B46" t="s">
        <v>44</v>
      </c>
      <c r="C46" s="1">
        <v>383.922171792</v>
      </c>
      <c r="D46" s="1">
        <v>409.94182404800085</v>
      </c>
      <c r="E46" s="1">
        <v>473.71303960000023</v>
      </c>
      <c r="F46" s="1">
        <v>637.5222826080008</v>
      </c>
      <c r="G46" s="1">
        <v>790.1534368799985</v>
      </c>
      <c r="H46" s="1">
        <v>869.4146617759998</v>
      </c>
      <c r="I46" s="1">
        <v>727.402486256</v>
      </c>
      <c r="J46" s="1">
        <v>514.7477594211141</v>
      </c>
      <c r="K46" s="1">
        <v>570.2131399999998</v>
      </c>
      <c r="L46" s="1">
        <v>905.2607699999999</v>
      </c>
      <c r="M46" s="1">
        <v>797.4217702399301</v>
      </c>
      <c r="N46" s="1">
        <v>692.020565603334</v>
      </c>
      <c r="O46" s="1">
        <v>785.8063704927703</v>
      </c>
      <c r="P46" s="1">
        <v>848.1104728622022</v>
      </c>
    </row>
    <row r="47" spans="2:16" ht="12.75">
      <c r="B47" t="s">
        <v>58</v>
      </c>
      <c r="K47" s="1"/>
      <c r="M47" s="1"/>
      <c r="N47" s="1"/>
      <c r="O47" s="1">
        <v>0</v>
      </c>
      <c r="P47" s="1">
        <v>0</v>
      </c>
    </row>
    <row r="48" spans="2:15" ht="12.75">
      <c r="B48" t="s">
        <v>122</v>
      </c>
      <c r="C48" s="1"/>
      <c r="D48" s="1"/>
      <c r="E48" s="1">
        <v>0.6635</v>
      </c>
      <c r="F48" s="1">
        <v>7.6071</v>
      </c>
      <c r="G48" s="1">
        <v>5.01469</v>
      </c>
      <c r="H48" s="1">
        <v>2.61922</v>
      </c>
      <c r="I48" s="1">
        <v>0.12109</v>
      </c>
      <c r="J48" s="1">
        <v>50.08999</v>
      </c>
      <c r="M48" s="1">
        <v>1.60401605</v>
      </c>
      <c r="N48" s="1">
        <v>0</v>
      </c>
      <c r="O48" s="1">
        <v>0</v>
      </c>
    </row>
    <row r="49" spans="2:15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1750.092</v>
      </c>
      <c r="D52" s="1">
        <v>1889.071</v>
      </c>
      <c r="E52" s="1">
        <v>2158.66457</v>
      </c>
      <c r="F52" s="1">
        <v>2465.74892</v>
      </c>
      <c r="G52" s="1">
        <v>2906.77961</v>
      </c>
      <c r="H52" s="1">
        <v>3117.11056</v>
      </c>
      <c r="I52" s="1">
        <v>3231.942</v>
      </c>
      <c r="J52" s="1">
        <v>3151.87143</v>
      </c>
      <c r="K52" s="1">
        <v>4555.92821</v>
      </c>
      <c r="L52" s="1">
        <v>4374.27218</v>
      </c>
      <c r="M52" s="1">
        <v>4396.610024930001</v>
      </c>
      <c r="N52" s="1">
        <v>4124.23958027</v>
      </c>
      <c r="O52" s="1">
        <v>4172.72826529</v>
      </c>
      <c r="P52" s="1">
        <v>4271.43065155</v>
      </c>
    </row>
    <row r="53" spans="2:16" ht="12.75">
      <c r="B53" t="s">
        <v>51</v>
      </c>
      <c r="C53" s="1">
        <v>129.374</v>
      </c>
      <c r="D53" s="1">
        <v>180.255</v>
      </c>
      <c r="E53" s="1">
        <v>194.9</v>
      </c>
      <c r="F53" s="1">
        <v>204.327</v>
      </c>
      <c r="G53" s="1">
        <v>256.511</v>
      </c>
      <c r="H53" s="1">
        <v>281.268</v>
      </c>
      <c r="I53" s="1">
        <v>323.548</v>
      </c>
      <c r="J53" s="1">
        <v>288.601</v>
      </c>
      <c r="K53" s="1">
        <v>288.601</v>
      </c>
      <c r="L53" s="1">
        <v>309.325</v>
      </c>
      <c r="M53" s="1">
        <v>326.309</v>
      </c>
      <c r="N53" s="1">
        <v>318.965</v>
      </c>
      <c r="O53" s="1">
        <v>344.795</v>
      </c>
      <c r="P53" s="1">
        <v>365.286</v>
      </c>
    </row>
    <row r="54" spans="2:16" ht="12.75">
      <c r="B54" t="s">
        <v>52</v>
      </c>
      <c r="C54" s="1">
        <v>1118.793</v>
      </c>
      <c r="D54" s="1">
        <v>1686.926</v>
      </c>
      <c r="E54" s="1">
        <v>2222.118</v>
      </c>
      <c r="F54" s="1">
        <v>2385.7780000000002</v>
      </c>
      <c r="G54" s="1">
        <v>3175.664</v>
      </c>
      <c r="H54" s="1">
        <v>2994.952</v>
      </c>
      <c r="I54" s="1">
        <v>1720.929</v>
      </c>
      <c r="J54" s="1">
        <v>1288.357</v>
      </c>
      <c r="K54" s="1">
        <v>1288.357</v>
      </c>
      <c r="L54" s="1">
        <v>1291.586</v>
      </c>
      <c r="M54" s="1">
        <v>1038.018</v>
      </c>
      <c r="N54" s="1">
        <v>1001.68</v>
      </c>
      <c r="O54" s="1">
        <v>1010.129</v>
      </c>
      <c r="P54" s="1">
        <v>1130.618</v>
      </c>
    </row>
    <row r="55" spans="2:15" ht="12.75">
      <c r="B55" t="s">
        <v>62</v>
      </c>
      <c r="C55" s="1">
        <v>124.89413495000001</v>
      </c>
      <c r="D55" s="1">
        <v>136.91</v>
      </c>
      <c r="E55" s="1">
        <v>144.3663</v>
      </c>
      <c r="F55" s="1">
        <v>148.71219</v>
      </c>
      <c r="G55" s="1">
        <v>153.88025</v>
      </c>
      <c r="H55" s="1">
        <v>158.19588</v>
      </c>
      <c r="I55" s="1">
        <v>148.75708</v>
      </c>
      <c r="J55" s="1">
        <v>141.522</v>
      </c>
      <c r="K55" s="1">
        <v>141.522</v>
      </c>
      <c r="L55" s="1">
        <v>168.47950441</v>
      </c>
      <c r="M55" s="1">
        <v>255.552965</v>
      </c>
      <c r="N55" s="1">
        <v>266.77505152</v>
      </c>
      <c r="O55" s="1">
        <v>87.63009398</v>
      </c>
    </row>
    <row r="56" spans="2:16" ht="12.75">
      <c r="B56" t="s">
        <v>46</v>
      </c>
      <c r="C56" s="1">
        <v>222.304</v>
      </c>
      <c r="D56" s="1">
        <v>237.091</v>
      </c>
      <c r="E56" s="1">
        <v>259.491</v>
      </c>
      <c r="F56" s="1">
        <v>252.507</v>
      </c>
      <c r="G56" s="1">
        <v>257.676</v>
      </c>
      <c r="H56" s="1">
        <v>307.067</v>
      </c>
      <c r="I56" s="1">
        <v>263.093</v>
      </c>
      <c r="J56" s="1">
        <v>251.258</v>
      </c>
      <c r="K56" s="1">
        <v>251.258</v>
      </c>
      <c r="L56" s="1">
        <v>239.163</v>
      </c>
      <c r="M56" s="1">
        <v>185.687</v>
      </c>
      <c r="N56" s="1">
        <v>168.556</v>
      </c>
      <c r="O56" s="1">
        <v>168.267</v>
      </c>
      <c r="P56" s="1">
        <v>157.63</v>
      </c>
    </row>
    <row r="57" spans="2:16" ht="12.75">
      <c r="B57" s="16" t="s">
        <v>64</v>
      </c>
      <c r="C57" s="1">
        <f aca="true" t="shared" si="9" ref="C57:K57">C19</f>
        <v>181.38764405999999</v>
      </c>
      <c r="D57" s="1">
        <f t="shared" si="9"/>
        <v>203.764</v>
      </c>
      <c r="E57" s="1">
        <f t="shared" si="9"/>
        <v>237.91</v>
      </c>
      <c r="F57" s="1">
        <f t="shared" si="9"/>
        <v>277.4826</v>
      </c>
      <c r="G57" s="1">
        <f t="shared" si="9"/>
        <v>308.26458</v>
      </c>
      <c r="H57" s="1">
        <f t="shared" si="9"/>
        <v>315.17408</v>
      </c>
      <c r="I57" s="1">
        <f t="shared" si="9"/>
        <v>166.95194</v>
      </c>
      <c r="J57" s="1">
        <f t="shared" si="9"/>
        <v>101.91317</v>
      </c>
      <c r="K57" s="1">
        <f t="shared" si="9"/>
        <v>101.91317</v>
      </c>
      <c r="L57" s="1">
        <v>86.79305009000001</v>
      </c>
      <c r="M57" s="1">
        <v>60.64186879</v>
      </c>
      <c r="N57" s="1">
        <v>42.26191463</v>
      </c>
      <c r="O57" s="1">
        <v>32.94547421</v>
      </c>
      <c r="P57" s="1">
        <v>33.67850564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206.9840016</v>
      </c>
      <c r="P58" s="1">
        <v>226.45349</v>
      </c>
    </row>
    <row r="59" spans="2:16" ht="12.75">
      <c r="B59" t="s">
        <v>143</v>
      </c>
      <c r="C59" s="1">
        <v>202.51756</v>
      </c>
      <c r="D59" s="1">
        <v>196.39171</v>
      </c>
      <c r="E59" s="1">
        <v>207.53029999999998</v>
      </c>
      <c r="F59" s="1">
        <v>206.41398999999998</v>
      </c>
      <c r="G59" s="1">
        <v>252.33714</v>
      </c>
      <c r="H59" s="1">
        <v>259.31704</v>
      </c>
      <c r="I59" s="1">
        <v>306.56617000000006</v>
      </c>
      <c r="J59" s="1">
        <v>287.91031</v>
      </c>
      <c r="K59" s="1">
        <v>287.91031</v>
      </c>
      <c r="L59" s="1">
        <v>368.59994</v>
      </c>
      <c r="M59" s="1">
        <v>332.69126</v>
      </c>
      <c r="N59" s="1">
        <v>303.17572</v>
      </c>
      <c r="O59" s="1">
        <v>285.54299</v>
      </c>
      <c r="P59" s="1">
        <v>383.75863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16"/>
      <c r="M62" s="1"/>
      <c r="N62" s="1"/>
      <c r="O62" s="1"/>
    </row>
    <row r="63" spans="2:17" ht="12.75">
      <c r="B63" s="3" t="s">
        <v>0</v>
      </c>
      <c r="C63" s="4">
        <v>1160.921</v>
      </c>
      <c r="D63" s="4">
        <v>1239.598</v>
      </c>
      <c r="E63" s="4">
        <v>1275.39549</v>
      </c>
      <c r="F63" s="4">
        <v>1457.7993</v>
      </c>
      <c r="G63" s="4">
        <v>1657.68877</v>
      </c>
      <c r="H63" s="4">
        <v>1780.40702</v>
      </c>
      <c r="I63" s="4">
        <v>1475.4657</v>
      </c>
      <c r="J63" s="4">
        <v>1043.9468</v>
      </c>
      <c r="K63" s="4">
        <v>1785.1044900000002</v>
      </c>
      <c r="L63" s="4">
        <v>2333.21572</v>
      </c>
      <c r="M63" s="4">
        <v>2231.5839522010187</v>
      </c>
      <c r="N63" s="4">
        <v>2121.6414812901608</v>
      </c>
      <c r="O63" s="4">
        <v>2275.726357505209</v>
      </c>
      <c r="P63" s="4">
        <v>2400.3519329926507</v>
      </c>
      <c r="Q63" s="3"/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100887.974</v>
      </c>
      <c r="D66" s="1">
        <v>109789.588</v>
      </c>
      <c r="E66" s="1">
        <v>118724.376</v>
      </c>
      <c r="F66" s="1">
        <v>128986.608</v>
      </c>
      <c r="G66" s="1">
        <v>139066.918</v>
      </c>
      <c r="H66" s="1">
        <v>148644.794</v>
      </c>
      <c r="I66" s="1">
        <v>152137.231</v>
      </c>
      <c r="J66" s="1">
        <v>146315.391</v>
      </c>
      <c r="K66" s="1">
        <v>146315.391</v>
      </c>
      <c r="L66" s="1">
        <v>146124.642</v>
      </c>
      <c r="M66" s="1">
        <v>144651.807</v>
      </c>
      <c r="N66" s="1">
        <v>139998.738</v>
      </c>
      <c r="O66" s="1">
        <v>138584.587</v>
      </c>
      <c r="P66" s="1">
        <v>139099.313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125036.60121184113</v>
      </c>
      <c r="D68" s="1">
        <f aca="true" t="shared" si="10" ref="D68:K68">D66/D67</f>
        <v>130937.57269770137</v>
      </c>
      <c r="E68" s="1">
        <f t="shared" si="10"/>
        <v>136250.65474727476</v>
      </c>
      <c r="F68" s="1">
        <f t="shared" si="10"/>
        <v>142130.1865220187</v>
      </c>
      <c r="G68" s="1">
        <f t="shared" si="10"/>
        <v>147374.80764103108</v>
      </c>
      <c r="H68" s="1">
        <f t="shared" si="10"/>
        <v>152446.58962632864</v>
      </c>
      <c r="I68" s="1">
        <f t="shared" si="10"/>
        <v>152765.92189050405</v>
      </c>
      <c r="J68" s="1">
        <f t="shared" si="10"/>
        <v>146549.94401504006</v>
      </c>
      <c r="K68" s="1">
        <f t="shared" si="10"/>
        <v>146549.94401504006</v>
      </c>
      <c r="L68" s="1">
        <f>L66/L67</f>
        <v>146124.642</v>
      </c>
      <c r="M68" s="1">
        <f>M66/M67</f>
        <v>144609.94545731103</v>
      </c>
      <c r="N68" s="1">
        <f>N66/N67</f>
        <v>139890.18129941222</v>
      </c>
      <c r="O68" s="1">
        <f>O66/O67</f>
        <v>137693.3462466398</v>
      </c>
      <c r="P68" s="1">
        <f>P66/P67</f>
        <v>138754.974043771</v>
      </c>
    </row>
    <row r="69" spans="2:16" ht="12.75">
      <c r="B69" t="s">
        <v>109</v>
      </c>
      <c r="C69" s="1">
        <v>7478432</v>
      </c>
      <c r="D69" s="1">
        <v>7606848</v>
      </c>
      <c r="E69" s="1">
        <v>7687518</v>
      </c>
      <c r="F69" s="1">
        <v>7849799</v>
      </c>
      <c r="G69" s="1">
        <v>7975672</v>
      </c>
      <c r="H69" s="1">
        <v>8059461</v>
      </c>
      <c r="I69" s="1">
        <v>8202220</v>
      </c>
      <c r="J69" s="10">
        <v>8302923</v>
      </c>
      <c r="K69" s="10">
        <v>8302923</v>
      </c>
      <c r="L69" s="1">
        <v>8370975</v>
      </c>
      <c r="M69" s="1">
        <v>8424102</v>
      </c>
      <c r="N69" s="1">
        <v>8449985</v>
      </c>
      <c r="O69" s="1">
        <v>8440300</v>
      </c>
      <c r="P69" s="1">
        <v>8402305</v>
      </c>
    </row>
    <row r="70" spans="2:15" ht="12.75">
      <c r="B70" t="s">
        <v>59</v>
      </c>
      <c r="C70" s="1">
        <v>7192002.004156598</v>
      </c>
      <c r="D70" s="1">
        <v>7320011.52879284</v>
      </c>
      <c r="E70" s="1">
        <v>7399781.272734897</v>
      </c>
      <c r="F70" s="1">
        <v>7560959.345626743</v>
      </c>
      <c r="G70" s="1">
        <v>7683930.563340449</v>
      </c>
      <c r="H70" s="1">
        <v>7765823.229903885</v>
      </c>
      <c r="I70" s="1">
        <v>7909095.56394689</v>
      </c>
      <c r="J70" s="1">
        <v>8009648.878026246</v>
      </c>
      <c r="K70" s="1">
        <v>8009648.878026246</v>
      </c>
      <c r="L70" s="1"/>
      <c r="M70" s="1"/>
      <c r="N70" s="1"/>
      <c r="O70" s="1"/>
    </row>
    <row r="71" spans="2:16" ht="12.75">
      <c r="B71" t="s">
        <v>60</v>
      </c>
      <c r="C71" s="1">
        <v>7396981.640254298</v>
      </c>
      <c r="D71" s="1">
        <v>7528714.55649776</v>
      </c>
      <c r="E71" s="1">
        <v>7600808.640488494</v>
      </c>
      <c r="F71" s="1">
        <v>7750958.200920325</v>
      </c>
      <c r="G71" s="1">
        <v>7864082.242412282</v>
      </c>
      <c r="H71" s="1">
        <v>7939256.535934864</v>
      </c>
      <c r="I71" s="1">
        <v>8075606.916919899</v>
      </c>
      <c r="J71" s="1">
        <v>8170225.876641904</v>
      </c>
      <c r="K71" s="1">
        <v>8170225.876641904</v>
      </c>
      <c r="L71" s="1">
        <v>8220687.405363349</v>
      </c>
      <c r="M71" s="1">
        <v>8256161.332316869</v>
      </c>
      <c r="N71" s="1">
        <v>8268773.605071782</v>
      </c>
      <c r="O71" s="1">
        <v>8185500.637725631</v>
      </c>
      <c r="P71" s="1">
        <v>8142796.100629248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1" ref="C74:K74">C39/C66</f>
        <v>0.1313113996853317</v>
      </c>
      <c r="D74" s="9">
        <f t="shared" si="11"/>
        <v>0.13325201356635483</v>
      </c>
      <c r="E74" s="9">
        <f t="shared" si="11"/>
        <v>0.13555985257699715</v>
      </c>
      <c r="F74" s="9">
        <f t="shared" si="11"/>
        <v>0.13840869785051851</v>
      </c>
      <c r="G74" s="9">
        <f t="shared" si="11"/>
        <v>0.14815856400321972</v>
      </c>
      <c r="H74" s="9">
        <f t="shared" si="11"/>
        <v>0.14476118985372935</v>
      </c>
      <c r="I74" s="9">
        <f t="shared" si="11"/>
        <v>0.12065358265466568</v>
      </c>
      <c r="J74" s="9">
        <f t="shared" si="11"/>
        <v>0.10021255979435333</v>
      </c>
      <c r="K74" s="14">
        <f t="shared" si="11"/>
        <v>0.10760856007234726</v>
      </c>
      <c r="L74" s="14">
        <f>L39/L66</f>
        <v>0.1258131601503134</v>
      </c>
      <c r="M74" s="14">
        <f>M39/M66</f>
        <v>0.12104035281074972</v>
      </c>
      <c r="N74" s="14">
        <f>N39/N66</f>
        <v>0.12040931999060694</v>
      </c>
      <c r="O74" s="14">
        <f>O39/O66</f>
        <v>0.11743949948309702</v>
      </c>
      <c r="P74" s="14">
        <f>P39/P66</f>
        <v>0.12492728226340848</v>
      </c>
    </row>
    <row r="75" spans="2:16" ht="12.75">
      <c r="B75" t="s">
        <v>112</v>
      </c>
      <c r="C75" s="9">
        <f aca="true" t="shared" si="12" ref="C75:K75">C43/C66</f>
        <v>0.1281812899441501</v>
      </c>
      <c r="D75" s="9">
        <f t="shared" si="12"/>
        <v>0.1261937377119737</v>
      </c>
      <c r="E75" s="9">
        <f t="shared" si="12"/>
        <v>0.13257164591572673</v>
      </c>
      <c r="F75" s="9">
        <f t="shared" si="12"/>
        <v>0.134362675712856</v>
      </c>
      <c r="G75" s="9">
        <f t="shared" si="12"/>
        <v>0.14197435709069975</v>
      </c>
      <c r="H75" s="9">
        <f t="shared" si="12"/>
        <v>0.14436178557931761</v>
      </c>
      <c r="I75" s="9">
        <f t="shared" si="12"/>
        <v>0.14098266578137478</v>
      </c>
      <c r="J75" s="9">
        <f t="shared" si="12"/>
        <v>0.14076043145291126</v>
      </c>
      <c r="K75" s="14">
        <f t="shared" si="12"/>
        <v>0.14728962408334992</v>
      </c>
      <c r="L75" s="14">
        <f>L43/L66</f>
        <v>0.1239388741116491</v>
      </c>
      <c r="M75" s="14">
        <f>M43/M66</f>
        <v>0.11605741965035593</v>
      </c>
      <c r="N75" s="14">
        <f>N43/N66</f>
        <v>0.11552109539679706</v>
      </c>
      <c r="O75" s="14">
        <f>O43/O66</f>
        <v>0.11842340305760485</v>
      </c>
      <c r="P75" s="14">
        <f>P43/P66</f>
        <v>0.11651837171986008</v>
      </c>
    </row>
    <row r="76" spans="2:16" ht="12.75">
      <c r="B76" t="s">
        <v>140</v>
      </c>
      <c r="C76" s="1">
        <f aca="true" t="shared" si="13" ref="C76:K76">C39/C67</f>
        <v>16418.7311170235</v>
      </c>
      <c r="D76" s="1">
        <f t="shared" si="13"/>
        <v>17447.695213459676</v>
      </c>
      <c r="E76" s="1">
        <f t="shared" si="13"/>
        <v>18470.118671059903</v>
      </c>
      <c r="F76" s="1">
        <f t="shared" si="13"/>
        <v>19672.05404176392</v>
      </c>
      <c r="G76" s="1">
        <f t="shared" si="13"/>
        <v>21834.8398703459</v>
      </c>
      <c r="H76" s="1">
        <f t="shared" si="13"/>
        <v>22068.349703450527</v>
      </c>
      <c r="I76" s="1">
        <f t="shared" si="13"/>
        <v>18431.755783632132</v>
      </c>
      <c r="J76" s="1">
        <f t="shared" si="13"/>
        <v>14686.145027466335</v>
      </c>
      <c r="K76" s="10">
        <f t="shared" si="13"/>
        <v>15770.028454141564</v>
      </c>
      <c r="L76" s="10">
        <f>L39/L67</f>
        <v>18384.402985853212</v>
      </c>
      <c r="M76" s="10">
        <f>M39/M67</f>
        <v>17503.6388180962</v>
      </c>
      <c r="N76" s="10">
        <f>N39/N67</f>
        <v>16844.081603624945</v>
      </c>
      <c r="O76" s="10">
        <f>O39/O67</f>
        <v>16170.637665358154</v>
      </c>
      <c r="P76" s="10">
        <f>P39/P67</f>
        <v>17334.281807818097</v>
      </c>
    </row>
    <row r="77" spans="2:16" ht="12.75">
      <c r="B77" t="s">
        <v>70</v>
      </c>
      <c r="K77" s="15"/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1842.0102037931658</v>
      </c>
      <c r="D78" s="1">
        <f t="shared" si="14"/>
        <v>1998.5875175299243</v>
      </c>
      <c r="E78" s="1">
        <f t="shared" si="14"/>
        <v>2174.9641394343103</v>
      </c>
      <c r="F78" s="1">
        <f t="shared" si="14"/>
        <v>2361.1909067810775</v>
      </c>
      <c r="G78" s="1">
        <f t="shared" si="14"/>
        <v>2681.4342869694433</v>
      </c>
      <c r="H78" s="1">
        <f t="shared" si="14"/>
        <v>2770.858492135522</v>
      </c>
      <c r="I78" s="1">
        <f t="shared" si="14"/>
        <v>2320.859803361674</v>
      </c>
      <c r="J78" s="1">
        <f t="shared" si="14"/>
        <v>1830.6220525655408</v>
      </c>
      <c r="K78" s="10">
        <f t="shared" si="14"/>
        <v>1965.7276844091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K79">C39*1000000/C71</f>
        <v>1790.9657914064949</v>
      </c>
      <c r="D79" s="10">
        <f t="shared" si="15"/>
        <v>1943.1847973295999</v>
      </c>
      <c r="E79" s="10">
        <f t="shared" si="15"/>
        <v>2117.440349981186</v>
      </c>
      <c r="F79" s="10">
        <f t="shared" si="15"/>
        <v>2303.3111507833287</v>
      </c>
      <c r="G79" s="10">
        <f t="shared" si="15"/>
        <v>2620.007552834711</v>
      </c>
      <c r="H79" s="10">
        <f t="shared" si="15"/>
        <v>2710.329002168803</v>
      </c>
      <c r="I79" s="10">
        <f t="shared" si="15"/>
        <v>2273.0058761096257</v>
      </c>
      <c r="J79" s="10">
        <f t="shared" si="15"/>
        <v>1794.6431458328632</v>
      </c>
      <c r="K79" s="10">
        <f t="shared" si="15"/>
        <v>1927.093421853331</v>
      </c>
      <c r="L79" s="10">
        <f>L39*1000000/L71</f>
        <v>2236.358357800935</v>
      </c>
      <c r="M79" s="10">
        <f>M39*1000000/M71</f>
        <v>2120.6835779066746</v>
      </c>
      <c r="N79" s="10">
        <f>N39*1000000/N71</f>
        <v>2038.6521202834172</v>
      </c>
      <c r="O79" s="10">
        <f>O39*1000000/O71</f>
        <v>1988.3089933853898</v>
      </c>
      <c r="P79" s="10">
        <f>P39*1000000/P71</f>
        <v>2134.0702779545645</v>
      </c>
    </row>
    <row r="80" spans="2:16" ht="12.75">
      <c r="B80" t="s">
        <v>137</v>
      </c>
      <c r="K80" s="15"/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2282.915258857595</v>
      </c>
      <c r="D81" s="1">
        <f aca="true" t="shared" si="16" ref="D81:K81">D76*1000000/D70</f>
        <v>2383.56116583016</v>
      </c>
      <c r="E81" s="1">
        <f t="shared" si="16"/>
        <v>2496.0357597480042</v>
      </c>
      <c r="F81" s="1">
        <f t="shared" si="16"/>
        <v>2601.793389239982</v>
      </c>
      <c r="G81" s="1">
        <f t="shared" si="16"/>
        <v>2841.623787507731</v>
      </c>
      <c r="H81" s="1">
        <f t="shared" si="16"/>
        <v>2841.7270198054275</v>
      </c>
      <c r="I81" s="1">
        <f t="shared" si="16"/>
        <v>2330.4505091141045</v>
      </c>
      <c r="J81" s="1">
        <f t="shared" si="16"/>
        <v>1833.556657865048</v>
      </c>
      <c r="K81" s="10">
        <f t="shared" si="16"/>
        <v>1968.8788727562358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2219.6528145578914</v>
      </c>
      <c r="D82" s="1">
        <f aca="true" t="shared" si="17" ref="D82:K82">D76*1000000/D71</f>
        <v>2317.486615082412</v>
      </c>
      <c r="E82" s="1">
        <f t="shared" si="17"/>
        <v>2430.0202182004746</v>
      </c>
      <c r="F82" s="1">
        <f t="shared" si="17"/>
        <v>2538.015756481324</v>
      </c>
      <c r="G82" s="1">
        <f t="shared" si="17"/>
        <v>2776.5274061589835</v>
      </c>
      <c r="H82" s="1">
        <f t="shared" si="17"/>
        <v>2779.649404646922</v>
      </c>
      <c r="I82" s="1">
        <f t="shared" si="17"/>
        <v>2282.39883060853</v>
      </c>
      <c r="J82" s="1">
        <f t="shared" si="17"/>
        <v>1797.5200746227815</v>
      </c>
      <c r="K82" s="10">
        <f t="shared" si="17"/>
        <v>1930.1826769841157</v>
      </c>
      <c r="L82" s="10">
        <f>L76*1000000/L71</f>
        <v>2236.358357800935</v>
      </c>
      <c r="M82" s="10">
        <f>M76*1000000/M71</f>
        <v>2120.0698621988136</v>
      </c>
      <c r="N82" s="10">
        <f>N76*1000000/N71</f>
        <v>2037.0713249777891</v>
      </c>
      <c r="O82" s="10">
        <f>O76*1000000/O71</f>
        <v>1975.5221312707906</v>
      </c>
      <c r="P82" s="10">
        <f>P76*1000000/P71</f>
        <v>2128.787408354553</v>
      </c>
    </row>
    <row r="83" spans="2:16" ht="12.75">
      <c r="B83" t="s">
        <v>138</v>
      </c>
      <c r="C83" s="1">
        <f aca="true" t="shared" si="18" ref="C83:K83">C43/C67</f>
        <v>16027.35283356608</v>
      </c>
      <c r="D83" s="1">
        <f t="shared" si="18"/>
        <v>16523.501705656214</v>
      </c>
      <c r="E83" s="1">
        <f t="shared" si="18"/>
        <v>18062.973556941637</v>
      </c>
      <c r="F83" s="1">
        <f t="shared" si="18"/>
        <v>19096.992160665734</v>
      </c>
      <c r="G83" s="1">
        <f t="shared" si="18"/>
        <v>20923.44356620093</v>
      </c>
      <c r="H83" s="1">
        <f t="shared" si="18"/>
        <v>22007.46188393428</v>
      </c>
      <c r="I83" s="1">
        <f t="shared" si="18"/>
        <v>21537.346908672538</v>
      </c>
      <c r="J83" s="1">
        <f t="shared" si="18"/>
        <v>20628.433348957027</v>
      </c>
      <c r="K83" s="10">
        <f t="shared" si="18"/>
        <v>21585.286163411227</v>
      </c>
      <c r="L83" s="10">
        <f>L43/L67</f>
        <v>18110.52360944779</v>
      </c>
      <c r="M83" s="10">
        <f>M43/M67</f>
        <v>16783.057125554227</v>
      </c>
      <c r="N83" s="10">
        <f>N43/N67</f>
        <v>16160.266978964635</v>
      </c>
      <c r="O83" s="10">
        <f>O43/O67</f>
        <v>16306.114640916165</v>
      </c>
      <c r="P83" s="10">
        <f>P43/P67</f>
        <v>16167.50364361165</v>
      </c>
    </row>
    <row r="84" spans="2:16" ht="12.75">
      <c r="B84" t="s">
        <v>139</v>
      </c>
      <c r="K84" s="15"/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2228.496714030824</v>
      </c>
      <c r="D85" s="1">
        <f aca="true" t="shared" si="19" ref="D85:K85">D83*1000000/D70</f>
        <v>2257.3054209903876</v>
      </c>
      <c r="E85" s="1">
        <f t="shared" si="19"/>
        <v>2441.014523428706</v>
      </c>
      <c r="F85" s="1">
        <f t="shared" si="19"/>
        <v>2525.736654266159</v>
      </c>
      <c r="G85" s="1">
        <f t="shared" si="19"/>
        <v>2723.0130977530393</v>
      </c>
      <c r="H85" s="1">
        <f t="shared" si="19"/>
        <v>2833.88653493812</v>
      </c>
      <c r="I85" s="1">
        <f t="shared" si="19"/>
        <v>2723.111224859789</v>
      </c>
      <c r="J85" s="1">
        <f t="shared" si="19"/>
        <v>2575.4478957934457</v>
      </c>
      <c r="K85" s="10">
        <f t="shared" si="19"/>
        <v>2694.9104126934362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2166.742275841999</v>
      </c>
      <c r="D86" s="1">
        <f aca="true" t="shared" si="20" ref="D86:K86">D83*1000000/D71</f>
        <v>2194.730797888383</v>
      </c>
      <c r="E86" s="1">
        <f t="shared" si="20"/>
        <v>2376.4541920872193</v>
      </c>
      <c r="F86" s="1">
        <f t="shared" si="20"/>
        <v>2463.823396492864</v>
      </c>
      <c r="G86" s="1">
        <f t="shared" si="20"/>
        <v>2660.6338694370943</v>
      </c>
      <c r="H86" s="1">
        <f t="shared" si="20"/>
        <v>2771.9801954154714</v>
      </c>
      <c r="I86" s="1">
        <f t="shared" si="20"/>
        <v>2666.963254928591</v>
      </c>
      <c r="J86" s="1">
        <f t="shared" si="20"/>
        <v>2524.8302385289317</v>
      </c>
      <c r="K86" s="10">
        <f t="shared" si="20"/>
        <v>2641.944848198387</v>
      </c>
      <c r="L86" s="10">
        <f>L83*1000000/L71</f>
        <v>2203.0424849425735</v>
      </c>
      <c r="M86" s="10">
        <f>M83*1000000/M71</f>
        <v>2032.7918084474393</v>
      </c>
      <c r="N86" s="10">
        <f>N83*1000000/N71</f>
        <v>1954.3728914107023</v>
      </c>
      <c r="O86" s="10">
        <f>O83*1000000/O71</f>
        <v>1992.0729791118645</v>
      </c>
      <c r="P86" s="10">
        <f>P83*1000000/P71</f>
        <v>1985.4977877147483</v>
      </c>
    </row>
    <row r="88" ht="12.75">
      <c r="B88" t="s">
        <v>123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>
        <f aca="true" t="shared" si="21" ref="M90:R90">SUM(M91:M95)</f>
        <v>0</v>
      </c>
      <c r="N90" s="4">
        <f t="shared" si="21"/>
        <v>15208.14</v>
      </c>
      <c r="O90" s="4">
        <f t="shared" si="21"/>
        <v>15525.11</v>
      </c>
      <c r="P90" s="4">
        <f t="shared" si="21"/>
        <v>15177.63</v>
      </c>
      <c r="Q90" s="4">
        <f t="shared" si="21"/>
        <v>15897.210000000003</v>
      </c>
      <c r="R90" s="4">
        <f t="shared" si="21"/>
        <v>16385.31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4295.12</v>
      </c>
      <c r="O91" s="1">
        <v>4188.95</v>
      </c>
      <c r="P91" s="1">
        <v>4022.81</v>
      </c>
      <c r="Q91" s="1">
        <v>4179.72</v>
      </c>
      <c r="R91" s="1">
        <v>4379.77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4076</v>
      </c>
      <c r="O92" s="1">
        <v>4723.28</v>
      </c>
      <c r="P92" s="1">
        <v>4714.88</v>
      </c>
      <c r="Q92" s="1">
        <v>5133.91</v>
      </c>
      <c r="R92" s="1">
        <v>5481.19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1955.8</v>
      </c>
      <c r="O93" s="1">
        <v>2136.79</v>
      </c>
      <c r="P93" s="1">
        <v>2123.23</v>
      </c>
      <c r="Q93" s="1">
        <v>2033.7</v>
      </c>
      <c r="R93" s="1">
        <v>2103.38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1485.78</v>
      </c>
      <c r="O94" s="1">
        <v>667.39</v>
      </c>
      <c r="P94" s="1">
        <v>497.82</v>
      </c>
      <c r="Q94" s="1">
        <v>483.87</v>
      </c>
      <c r="R94" s="1">
        <v>493.76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3395.44</v>
      </c>
      <c r="O95" s="1">
        <v>3808.7</v>
      </c>
      <c r="P95" s="1">
        <v>3818.89</v>
      </c>
      <c r="Q95" s="1">
        <v>4066.01</v>
      </c>
      <c r="R95" s="1">
        <v>3927.21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442.19</v>
      </c>
      <c r="N97" s="4">
        <f>SUM(N98:N102)</f>
        <v>506.92</v>
      </c>
      <c r="O97" s="4">
        <f>SUM(O98:O102)</f>
        <v>-426.7799999999999</v>
      </c>
      <c r="P97" s="4">
        <f>SUM(P98:P102)</f>
        <v>959.02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-249.75</v>
      </c>
      <c r="N98" s="1">
        <v>236.99</v>
      </c>
      <c r="O98" s="1">
        <v>-489.65</v>
      </c>
      <c r="P98" s="1">
        <v>381.49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310.05</v>
      </c>
      <c r="N99" s="1">
        <v>67.55</v>
      </c>
      <c r="O99" s="1">
        <v>-188.18</v>
      </c>
      <c r="P99" s="1">
        <v>-80.53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-81.25</v>
      </c>
      <c r="N100" s="1">
        <v>-287.46</v>
      </c>
      <c r="O100" s="1">
        <v>-171.27</v>
      </c>
      <c r="P100" s="12">
        <v>-27.55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463.43</v>
      </c>
      <c r="N101" s="1">
        <v>489.84</v>
      </c>
      <c r="O101" s="1">
        <v>422.32</v>
      </c>
      <c r="P101" s="1">
        <v>685.61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-0.29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78.264</v>
      </c>
      <c r="O105" s="1">
        <v>95.251</v>
      </c>
      <c r="P105" s="1">
        <v>81.92028114</v>
      </c>
    </row>
    <row r="106" spans="2:16" ht="12.75">
      <c r="B106" t="s">
        <v>132</v>
      </c>
      <c r="N106" s="1"/>
      <c r="O106" s="1"/>
      <c r="P106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3">
      <pane xSplit="16040" ySplit="4400" topLeftCell="N16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25390625" style="0" customWidth="1"/>
    <col min="2" max="2" width="56.25390625" style="0" customWidth="1"/>
    <col min="3" max="3" width="9.75390625" style="0" customWidth="1"/>
    <col min="4" max="4" width="9.25390625" style="0" customWidth="1"/>
    <col min="5" max="5" width="9.00390625" style="0" customWidth="1"/>
    <col min="6" max="6" width="8.75390625" style="0" customWidth="1"/>
    <col min="7" max="8" width="9.375" style="0" customWidth="1"/>
    <col min="9" max="9" width="9.00390625" style="0" customWidth="1"/>
    <col min="10" max="11" width="9.875" style="0" customWidth="1"/>
  </cols>
  <sheetData>
    <row r="4" ht="12.75">
      <c r="B4" s="7" t="s">
        <v>37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 aca="true" t="shared" si="1" ref="C9:P9">C10+C17</f>
        <v>718.035072827206</v>
      </c>
      <c r="D9" s="4">
        <f t="shared" si="1"/>
        <v>780.5496068842908</v>
      </c>
      <c r="E9" s="4">
        <f t="shared" si="1"/>
        <v>857.5157769888372</v>
      </c>
      <c r="F9" s="4">
        <f t="shared" si="1"/>
        <v>939.7217164744482</v>
      </c>
      <c r="G9" s="4">
        <f t="shared" si="1"/>
        <v>1125.8670259170253</v>
      </c>
      <c r="H9" s="4">
        <f t="shared" si="1"/>
        <v>1201.4391590025439</v>
      </c>
      <c r="I9" s="4">
        <f t="shared" si="1"/>
        <v>1131.6452176436942</v>
      </c>
      <c r="J9" s="4">
        <f t="shared" si="1"/>
        <v>1003.826444445092</v>
      </c>
      <c r="K9" s="4">
        <f t="shared" si="1"/>
        <v>1290.312894445092</v>
      </c>
      <c r="L9" s="4">
        <f t="shared" si="1"/>
        <v>1265.8884324557407</v>
      </c>
      <c r="M9" s="4">
        <f t="shared" si="1"/>
        <v>1223.373630601108</v>
      </c>
      <c r="N9" s="4">
        <f t="shared" si="1"/>
        <v>1140.615930692011</v>
      </c>
      <c r="O9" s="4">
        <f t="shared" si="1"/>
        <v>1139.6074148022415</v>
      </c>
      <c r="P9" s="4">
        <f t="shared" si="1"/>
        <v>1160.3167953000805</v>
      </c>
    </row>
    <row r="10" spans="2:16" ht="12.75">
      <c r="B10" s="5" t="s">
        <v>98</v>
      </c>
      <c r="C10" s="6">
        <f>SUM(C11:C16)</f>
        <v>285.5531876821159</v>
      </c>
      <c r="D10" s="6">
        <f aca="true" t="shared" si="2" ref="D10:J10">SUM(D11:D16)</f>
        <v>334.6386068842908</v>
      </c>
      <c r="E10" s="6">
        <f t="shared" si="2"/>
        <v>375.33990698883713</v>
      </c>
      <c r="F10" s="6">
        <f t="shared" si="2"/>
        <v>407.4742364744481</v>
      </c>
      <c r="G10" s="6">
        <f t="shared" si="2"/>
        <v>507.12737591702523</v>
      </c>
      <c r="H10" s="6">
        <f t="shared" si="2"/>
        <v>529.8035690025438</v>
      </c>
      <c r="I10" s="6">
        <f t="shared" si="2"/>
        <v>427.52749764369435</v>
      </c>
      <c r="J10" s="6">
        <f t="shared" si="2"/>
        <v>311.932874445092</v>
      </c>
      <c r="K10" s="6">
        <f>J10</f>
        <v>311.932874445092</v>
      </c>
      <c r="L10" s="6">
        <f>SUM(L11:L16)</f>
        <v>313.59887245574066</v>
      </c>
      <c r="M10" s="6">
        <f>SUM(M11:M16)</f>
        <v>266.7057490911079</v>
      </c>
      <c r="N10" s="6">
        <f>SUM(N11:N16)</f>
        <v>246.34079740201102</v>
      </c>
      <c r="O10" s="6">
        <f>SUM(O11:O16)</f>
        <v>252.25390784224143</v>
      </c>
      <c r="P10" s="6">
        <f>SUM(P11:P16)</f>
        <v>261.0620269000804</v>
      </c>
    </row>
    <row r="11" spans="2:16" ht="12.75">
      <c r="B11" t="s">
        <v>141</v>
      </c>
      <c r="C11" s="1">
        <v>51.22068773051022</v>
      </c>
      <c r="D11" s="1">
        <v>52.8538797365561</v>
      </c>
      <c r="E11" s="1">
        <v>56.532794341880326</v>
      </c>
      <c r="F11" s="1">
        <v>55.67518154003608</v>
      </c>
      <c r="G11" s="1">
        <v>79.57821374975312</v>
      </c>
      <c r="H11" s="1">
        <v>73.60815141803982</v>
      </c>
      <c r="I11" s="1">
        <v>75.39097517636381</v>
      </c>
      <c r="J11" s="1">
        <v>72.5359836560937</v>
      </c>
      <c r="K11" s="1">
        <v>72.5359836560937</v>
      </c>
      <c r="L11" s="1">
        <v>79.64090428051422</v>
      </c>
      <c r="M11" s="1">
        <v>75.9615921770577</v>
      </c>
      <c r="N11" s="1">
        <v>89.04065766519616</v>
      </c>
      <c r="O11" s="1">
        <v>91.8871364321184</v>
      </c>
      <c r="P11" s="1">
        <v>83.90521763326835</v>
      </c>
    </row>
    <row r="12" spans="2:16" ht="12.75">
      <c r="B12" t="s">
        <v>23</v>
      </c>
      <c r="C12" s="1">
        <v>24.393</v>
      </c>
      <c r="D12" s="1">
        <v>22.516</v>
      </c>
      <c r="E12" s="1">
        <v>24.426</v>
      </c>
      <c r="F12" s="1">
        <v>26.991</v>
      </c>
      <c r="G12" s="1">
        <v>32.172</v>
      </c>
      <c r="H12" s="1">
        <v>38.072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34.691535166667364</v>
      </c>
      <c r="D13" s="1">
        <v>41.49202629072693</v>
      </c>
      <c r="E13" s="1">
        <v>48.62431409787866</v>
      </c>
      <c r="F13" s="1">
        <v>63.68448007817764</v>
      </c>
      <c r="G13" s="1">
        <v>76.14492224938618</v>
      </c>
      <c r="H13" s="1">
        <v>85.8714685093588</v>
      </c>
      <c r="I13" s="1">
        <v>89.11322537319387</v>
      </c>
      <c r="J13" s="1">
        <v>79.38289965718624</v>
      </c>
      <c r="K13" s="1">
        <v>79.38289965718624</v>
      </c>
      <c r="L13" s="1">
        <v>74.11292311478064</v>
      </c>
      <c r="M13" s="1">
        <v>65.21287687392078</v>
      </c>
      <c r="N13" s="1">
        <v>68.03022036912512</v>
      </c>
      <c r="O13" s="1">
        <v>68.19866736884885</v>
      </c>
      <c r="P13" s="1">
        <v>75.68016306906173</v>
      </c>
    </row>
    <row r="14" spans="2:16" ht="12.75">
      <c r="B14" t="s">
        <v>14</v>
      </c>
      <c r="C14" s="1">
        <v>131.351601865479</v>
      </c>
      <c r="D14" s="1">
        <v>173.769</v>
      </c>
      <c r="E14" s="1">
        <v>199.861</v>
      </c>
      <c r="F14" s="1">
        <v>218.248</v>
      </c>
      <c r="G14" s="1">
        <v>272.928</v>
      </c>
      <c r="H14" s="1">
        <v>290.571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</v>
      </c>
      <c r="O14" s="1">
        <v>70.8357312</v>
      </c>
      <c r="P14" s="1">
        <v>81.4946548</v>
      </c>
    </row>
    <row r="15" spans="2:16" ht="15">
      <c r="B15" t="s">
        <v>45</v>
      </c>
      <c r="C15" s="1">
        <v>43.89636291945928</v>
      </c>
      <c r="D15" s="1">
        <v>44.007700857007805</v>
      </c>
      <c r="E15" s="1">
        <v>45.895798549078194</v>
      </c>
      <c r="F15" s="1">
        <v>42.875574856234394</v>
      </c>
      <c r="G15" s="1">
        <v>46.3042399178859</v>
      </c>
      <c r="H15" s="1">
        <v>41.68094907514518</v>
      </c>
      <c r="I15" s="1">
        <v>36.03729709413667</v>
      </c>
      <c r="J15" s="1">
        <v>32.481991131812116</v>
      </c>
      <c r="K15" s="1">
        <v>32.481991131812116</v>
      </c>
      <c r="L15" s="1">
        <v>28.83946557711242</v>
      </c>
      <c r="M15" s="1">
        <v>18.734646440129453</v>
      </c>
      <c r="N15" s="1">
        <v>9.011889367689736</v>
      </c>
      <c r="O15" s="24">
        <v>21.33237284127418</v>
      </c>
      <c r="P15" s="1">
        <v>19.981991397750306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432.4818851450902</v>
      </c>
      <c r="D17" s="6">
        <f aca="true" t="shared" si="3" ref="D17:P17">D18+D19+D20+D21</f>
        <v>445.911</v>
      </c>
      <c r="E17" s="6">
        <f t="shared" si="3"/>
        <v>482.17587000000003</v>
      </c>
      <c r="F17" s="6">
        <f t="shared" si="3"/>
        <v>532.24748</v>
      </c>
      <c r="G17" s="6">
        <f t="shared" si="3"/>
        <v>618.73965</v>
      </c>
      <c r="H17" s="6">
        <f t="shared" si="3"/>
        <v>671.63559</v>
      </c>
      <c r="I17" s="6">
        <f t="shared" si="3"/>
        <v>704.11772</v>
      </c>
      <c r="J17" s="6">
        <f t="shared" si="3"/>
        <v>691.89357</v>
      </c>
      <c r="K17" s="6">
        <f t="shared" si="3"/>
        <v>978.3800200000001</v>
      </c>
      <c r="L17" s="6">
        <f t="shared" si="3"/>
        <v>952.28956</v>
      </c>
      <c r="M17" s="6">
        <f t="shared" si="3"/>
        <v>956.6678815100001</v>
      </c>
      <c r="N17" s="6">
        <f t="shared" si="3"/>
        <v>894.27513329</v>
      </c>
      <c r="O17" s="6">
        <f t="shared" si="3"/>
        <v>887.35350696</v>
      </c>
      <c r="P17" s="6">
        <f t="shared" si="3"/>
        <v>899.2547684000001</v>
      </c>
    </row>
    <row r="18" spans="2:16" ht="15">
      <c r="B18" t="s">
        <v>121</v>
      </c>
      <c r="C18" s="1">
        <v>390.27096302509017</v>
      </c>
      <c r="D18" s="1">
        <v>402.793</v>
      </c>
      <c r="E18" s="1">
        <v>436.951</v>
      </c>
      <c r="F18" s="1">
        <v>483.6903</v>
      </c>
      <c r="G18" s="1">
        <v>565.11736</v>
      </c>
      <c r="H18" s="1">
        <v>614.32591</v>
      </c>
      <c r="I18" s="1">
        <v>661.36822</v>
      </c>
      <c r="J18" s="1">
        <v>654.9306899999999</v>
      </c>
      <c r="K18" s="1">
        <v>941.41714</v>
      </c>
      <c r="L18" s="1">
        <v>918.7618100000001</v>
      </c>
      <c r="M18" s="1">
        <v>928.3643830200001</v>
      </c>
      <c r="N18" s="1">
        <v>869.4098754099999</v>
      </c>
      <c r="O18" s="24">
        <v>876.67766805</v>
      </c>
      <c r="P18" s="24">
        <v>892.87668294</v>
      </c>
    </row>
    <row r="19" spans="2:16" ht="13.5">
      <c r="B19" t="s">
        <v>63</v>
      </c>
      <c r="C19" s="1">
        <v>23.57390204</v>
      </c>
      <c r="D19" s="1">
        <v>23.772</v>
      </c>
      <c r="E19" s="1">
        <v>25.326</v>
      </c>
      <c r="F19" s="1">
        <v>28.947</v>
      </c>
      <c r="G19" s="1">
        <v>33.63591</v>
      </c>
      <c r="H19" s="1">
        <v>36.76194</v>
      </c>
      <c r="I19" s="1">
        <v>22.63526</v>
      </c>
      <c r="J19" s="1">
        <v>17.32209</v>
      </c>
      <c r="K19" s="1">
        <v>17.32209</v>
      </c>
      <c r="L19" s="1">
        <v>14.26189</v>
      </c>
      <c r="M19" s="1">
        <v>9.94346012</v>
      </c>
      <c r="N19" s="1">
        <v>6.33820957</v>
      </c>
      <c r="O19" s="25">
        <v>4.733856579999999</v>
      </c>
      <c r="P19" s="25">
        <v>4.51147546</v>
      </c>
    </row>
    <row r="20" spans="2:15" ht="12.75">
      <c r="B20" t="s">
        <v>19</v>
      </c>
      <c r="C20" s="1">
        <v>18.637020080000003</v>
      </c>
      <c r="D20" s="1">
        <v>19.346</v>
      </c>
      <c r="E20" s="1">
        <v>19.89887</v>
      </c>
      <c r="F20" s="1">
        <v>19.61018</v>
      </c>
      <c r="G20" s="1">
        <v>19.98638</v>
      </c>
      <c r="H20" s="1">
        <v>20.54774</v>
      </c>
      <c r="I20" s="1">
        <v>20.11424</v>
      </c>
      <c r="J20" s="1">
        <v>19.64079</v>
      </c>
      <c r="K20" s="1">
        <v>19.64079</v>
      </c>
      <c r="L20" s="1">
        <v>19.26586</v>
      </c>
      <c r="M20" s="1">
        <v>18.36003837</v>
      </c>
      <c r="N20" s="1">
        <v>17.10647831</v>
      </c>
      <c r="O20" s="1">
        <v>4.47761233</v>
      </c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1.4205699999999999</v>
      </c>
      <c r="O21" s="32">
        <v>1.46437</v>
      </c>
      <c r="P21" s="32">
        <v>1.8666099999999999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572.7358477680259</v>
      </c>
      <c r="D23" s="4">
        <f aca="true" t="shared" si="4" ref="D23:K23">D24+D25+D26</f>
        <v>617.115</v>
      </c>
      <c r="E23" s="4">
        <f t="shared" si="4"/>
        <v>636.3213499999999</v>
      </c>
      <c r="F23" s="4">
        <f t="shared" si="4"/>
        <v>677.91673</v>
      </c>
      <c r="G23" s="4">
        <f t="shared" si="4"/>
        <v>731.78218</v>
      </c>
      <c r="H23" s="4">
        <f t="shared" si="4"/>
        <v>740.58328</v>
      </c>
      <c r="I23" s="4">
        <f t="shared" si="4"/>
        <v>668.7262400000001</v>
      </c>
      <c r="J23" s="4">
        <f t="shared" si="4"/>
        <v>537.3645499999999</v>
      </c>
      <c r="K23" s="4">
        <f t="shared" si="4"/>
        <v>748.4823223571427</v>
      </c>
      <c r="L23" s="4">
        <f>L24+L25+L26</f>
        <v>965.3174000000001</v>
      </c>
      <c r="M23" s="4">
        <f>M24+M25+M26</f>
        <v>971.5356602809223</v>
      </c>
      <c r="N23" s="4">
        <f>N24+N25+N26</f>
        <v>996.3855354827557</v>
      </c>
      <c r="O23" s="4">
        <f>O24+O25+O26</f>
        <v>996.5296051430032</v>
      </c>
      <c r="P23" s="4">
        <f>P24+P25+P26</f>
        <v>1043.2386104061638</v>
      </c>
    </row>
    <row r="24" spans="2:16" ht="15">
      <c r="B24" t="s">
        <v>21</v>
      </c>
      <c r="C24" s="1">
        <v>392.5955349411161</v>
      </c>
      <c r="D24" s="1">
        <v>427.071</v>
      </c>
      <c r="E24" s="1">
        <v>442.335</v>
      </c>
      <c r="F24" s="1">
        <v>481.57483</v>
      </c>
      <c r="G24" s="1">
        <v>524.50833</v>
      </c>
      <c r="H24" s="1">
        <v>521.17953</v>
      </c>
      <c r="I24" s="1">
        <v>440.73314</v>
      </c>
      <c r="J24" s="1">
        <v>303.90979</v>
      </c>
      <c r="K24" s="1">
        <v>434.15684285714286</v>
      </c>
      <c r="L24" s="1">
        <v>643.7076800000001</v>
      </c>
      <c r="M24" s="1">
        <v>658.4171321311796</v>
      </c>
      <c r="N24" s="1">
        <v>681.3943116705691</v>
      </c>
      <c r="O24" s="24">
        <v>668.5253153674997</v>
      </c>
      <c r="P24" s="24">
        <v>712.5119685001168</v>
      </c>
    </row>
    <row r="25" spans="2:16" ht="12.75">
      <c r="B25" t="s">
        <v>25</v>
      </c>
      <c r="C25" s="1">
        <v>146.60631282690983</v>
      </c>
      <c r="D25" s="1">
        <v>155.431</v>
      </c>
      <c r="E25" s="1">
        <v>157.23536</v>
      </c>
      <c r="F25" s="1">
        <v>160.22585</v>
      </c>
      <c r="G25" s="1">
        <v>164.21761</v>
      </c>
      <c r="H25" s="1">
        <v>177.26964</v>
      </c>
      <c r="I25" s="1">
        <v>178.45417</v>
      </c>
      <c r="J25" s="1">
        <v>179.71271</v>
      </c>
      <c r="K25" s="1">
        <v>260.5834294999999</v>
      </c>
      <c r="L25" s="1">
        <v>264.30613</v>
      </c>
      <c r="M25" s="1">
        <v>253.15735965493175</v>
      </c>
      <c r="N25" s="1">
        <v>249.66329350672368</v>
      </c>
      <c r="O25" s="1">
        <v>265.5773219764581</v>
      </c>
      <c r="P25" s="1">
        <v>269.231342593293</v>
      </c>
    </row>
    <row r="26" spans="2:16" ht="13.5">
      <c r="B26" t="s">
        <v>102</v>
      </c>
      <c r="C26" s="1">
        <v>33.534</v>
      </c>
      <c r="D26" s="1">
        <v>34.613</v>
      </c>
      <c r="E26" s="1">
        <v>36.75099</v>
      </c>
      <c r="F26" s="1">
        <v>36.11605</v>
      </c>
      <c r="G26" s="1">
        <v>43.05624</v>
      </c>
      <c r="H26" s="1">
        <v>42.13411</v>
      </c>
      <c r="I26" s="1">
        <v>49.53893</v>
      </c>
      <c r="J26" s="1">
        <v>53.74205</v>
      </c>
      <c r="K26" s="1">
        <v>53.74205</v>
      </c>
      <c r="L26" s="1">
        <v>57.30359</v>
      </c>
      <c r="M26" s="1">
        <v>59.96116849481101</v>
      </c>
      <c r="N26" s="1">
        <v>65.32793030546294</v>
      </c>
      <c r="O26" s="25">
        <v>62.42696779904536</v>
      </c>
      <c r="P26" s="25">
        <v>61.49529931275405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776.5160902120002</v>
      </c>
      <c r="D28" s="4">
        <f t="shared" si="5"/>
        <v>836.5608240280001</v>
      </c>
      <c r="E28" s="4">
        <f t="shared" si="5"/>
        <v>892.5337781000001</v>
      </c>
      <c r="F28" s="4">
        <f t="shared" si="5"/>
        <v>981.354495688</v>
      </c>
      <c r="G28" s="4">
        <f t="shared" si="5"/>
        <v>1078.5002331800001</v>
      </c>
      <c r="H28" s="4">
        <f t="shared" si="5"/>
        <v>1170.547851036</v>
      </c>
      <c r="I28" s="4">
        <f t="shared" si="5"/>
        <v>987.827522816</v>
      </c>
      <c r="J28" s="4">
        <f t="shared" si="5"/>
        <v>748.4004558994552</v>
      </c>
      <c r="K28" s="4">
        <f t="shared" si="5"/>
        <v>402.3813803657445</v>
      </c>
      <c r="L28" s="4">
        <f t="shared" si="5"/>
        <v>611.7983434760579</v>
      </c>
      <c r="M28" s="4">
        <f t="shared" si="5"/>
        <v>491.58651703978273</v>
      </c>
      <c r="N28" s="4">
        <f t="shared" si="5"/>
        <v>399.4831133748912</v>
      </c>
      <c r="O28" s="4">
        <f t="shared" si="5"/>
        <v>381.4602941842053</v>
      </c>
      <c r="P28" s="4">
        <f t="shared" si="5"/>
        <v>386.016128951916</v>
      </c>
    </row>
    <row r="29" spans="2:16" ht="12.75">
      <c r="B29" t="s">
        <v>104</v>
      </c>
      <c r="C29" s="1">
        <v>762.0823902120002</v>
      </c>
      <c r="D29" s="1">
        <v>813.729824028</v>
      </c>
      <c r="E29" s="1">
        <v>837.2287781000001</v>
      </c>
      <c r="F29" s="1">
        <v>945.361665688</v>
      </c>
      <c r="G29" s="1">
        <v>1064.05023318</v>
      </c>
      <c r="H29" s="1">
        <v>1142.715181036</v>
      </c>
      <c r="I29" s="1">
        <v>946.9952828160001</v>
      </c>
      <c r="J29" s="1">
        <v>670.0235758994552</v>
      </c>
      <c r="K29" s="1">
        <v>223.01921764453755</v>
      </c>
      <c r="L29" s="1">
        <v>299.3237968980201</v>
      </c>
      <c r="M29" s="1">
        <v>228.6868324788316</v>
      </c>
      <c r="N29" s="1">
        <v>195.90404714036544</v>
      </c>
      <c r="O29" s="1">
        <v>97.11227532432775</v>
      </c>
      <c r="P29" s="1">
        <v>95.70301541400235</v>
      </c>
    </row>
    <row r="30" spans="2:15" ht="12.75">
      <c r="B30" t="s">
        <v>24</v>
      </c>
      <c r="C30" s="1">
        <v>14.4337</v>
      </c>
      <c r="D30" s="1">
        <v>22.831</v>
      </c>
      <c r="E30" s="1">
        <v>55.305</v>
      </c>
      <c r="F30" s="1">
        <v>35.992830000000005</v>
      </c>
      <c r="G30" s="1">
        <v>0</v>
      </c>
      <c r="H30" s="1">
        <v>10.77647</v>
      </c>
      <c r="I30" s="1">
        <v>24.05894</v>
      </c>
      <c r="J30" s="1">
        <v>18.81341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14.45</v>
      </c>
      <c r="H31" s="1">
        <v>17.0562</v>
      </c>
      <c r="I31" s="1">
        <v>16.7733</v>
      </c>
      <c r="J31" s="1">
        <v>16.5492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43.01427</v>
      </c>
      <c r="M32" s="1"/>
      <c r="N32" s="1"/>
      <c r="O32" s="1"/>
    </row>
    <row r="33" spans="2:16" ht="12.75">
      <c r="B33" t="s">
        <v>127</v>
      </c>
      <c r="K33" s="1">
        <v>88.43585095939238</v>
      </c>
      <c r="L33" s="1">
        <v>167.7799520397357</v>
      </c>
      <c r="M33" s="1">
        <v>133.94778543528946</v>
      </c>
      <c r="N33" s="1">
        <v>108.79772946104163</v>
      </c>
      <c r="O33" s="1">
        <v>184.1308489573496</v>
      </c>
      <c r="P33" s="1">
        <v>212.35194104999937</v>
      </c>
    </row>
    <row r="34" spans="2:16" ht="12.75">
      <c r="B34" t="s">
        <v>128</v>
      </c>
      <c r="K34" s="1">
        <v>90.92631176181457</v>
      </c>
      <c r="L34" s="1">
        <v>144.6945945383021</v>
      </c>
      <c r="M34" s="1">
        <v>128.95189912566167</v>
      </c>
      <c r="N34" s="1">
        <v>94.78133677348418</v>
      </c>
      <c r="O34" s="1">
        <v>100.2171699025279</v>
      </c>
      <c r="P34" s="1">
        <v>77.96117248791428</v>
      </c>
    </row>
    <row r="35" spans="2:15" ht="12.75">
      <c r="B35" t="s">
        <v>53</v>
      </c>
      <c r="K35" s="1"/>
      <c r="M35" s="1"/>
      <c r="N35" s="1"/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5" ht="12.75">
      <c r="B37" t="s">
        <v>55</v>
      </c>
      <c r="K37" s="1"/>
      <c r="M37" s="1"/>
      <c r="N37" s="1"/>
      <c r="O37" s="1"/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P39">C9+C23+C28</f>
        <v>2067.287010807232</v>
      </c>
      <c r="D39" s="8">
        <f t="shared" si="6"/>
        <v>2234.225430912291</v>
      </c>
      <c r="E39" s="8">
        <f t="shared" si="6"/>
        <v>2386.3709050888374</v>
      </c>
      <c r="F39" s="8">
        <f t="shared" si="6"/>
        <v>2598.9929421624483</v>
      </c>
      <c r="G39" s="8">
        <f t="shared" si="6"/>
        <v>2936.1494390970256</v>
      </c>
      <c r="H39" s="8">
        <f t="shared" si="6"/>
        <v>3112.570290038544</v>
      </c>
      <c r="I39" s="8">
        <f t="shared" si="6"/>
        <v>2788.198980459694</v>
      </c>
      <c r="J39" s="8">
        <f t="shared" si="6"/>
        <v>2289.591450344547</v>
      </c>
      <c r="K39" s="8">
        <f t="shared" si="6"/>
        <v>2441.1765971679793</v>
      </c>
      <c r="L39" s="8">
        <f t="shared" si="6"/>
        <v>2843.004175931799</v>
      </c>
      <c r="M39" s="8">
        <f t="shared" si="6"/>
        <v>2686.495807921813</v>
      </c>
      <c r="N39" s="8">
        <f t="shared" si="6"/>
        <v>2536.484579549658</v>
      </c>
      <c r="O39" s="8">
        <f t="shared" si="6"/>
        <v>2517.5973141294503</v>
      </c>
      <c r="P39" s="8">
        <f t="shared" si="6"/>
        <v>2589.5715346581605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66.39730814314996</v>
      </c>
      <c r="D41" s="1">
        <v>96.76389007544172</v>
      </c>
      <c r="E41" s="1">
        <v>98.94605567439551</v>
      </c>
      <c r="F41" s="1">
        <v>91.25099265745604</v>
      </c>
      <c r="G41" s="1">
        <v>169.5553846198668</v>
      </c>
      <c r="H41" s="1">
        <v>115.1955798903873</v>
      </c>
      <c r="I41" s="1">
        <v>-168.48236236802768</v>
      </c>
      <c r="J41" s="1">
        <v>-622.2175372488886</v>
      </c>
      <c r="K41" s="1">
        <v>-576.0874625240939</v>
      </c>
      <c r="L41" s="1">
        <v>139.89135247433327</v>
      </c>
      <c r="M41" s="1">
        <v>120.56968375809652</v>
      </c>
      <c r="N41" s="1">
        <v>90.89333966004777</v>
      </c>
      <c r="O41" s="1">
        <v>47.95473033343091</v>
      </c>
      <c r="P41" s="1">
        <v>162.3924945800443</v>
      </c>
    </row>
    <row r="42" spans="2:16" ht="12.75">
      <c r="B42" t="s">
        <v>100</v>
      </c>
      <c r="C42" s="1">
        <v>11.574526309500868</v>
      </c>
      <c r="D42" s="1">
        <v>25.926870413550606</v>
      </c>
      <c r="E42" s="1">
        <v>66.39730814314996</v>
      </c>
      <c r="F42" s="1">
        <v>96.76389007544172</v>
      </c>
      <c r="G42" s="1">
        <v>98.94605567439551</v>
      </c>
      <c r="H42" s="1">
        <v>91.25099265745604</v>
      </c>
      <c r="I42" s="1">
        <v>169.5553846198668</v>
      </c>
      <c r="J42" s="1">
        <v>115.1955798903873</v>
      </c>
      <c r="K42" s="1">
        <v>115.37996046104259</v>
      </c>
      <c r="L42" s="1">
        <v>0</v>
      </c>
      <c r="M42" s="1">
        <v>-33.53520957987388</v>
      </c>
      <c r="N42" s="1">
        <v>69.33850633561906</v>
      </c>
      <c r="O42" s="1">
        <v>49.98629919855954</v>
      </c>
      <c r="P42" s="1">
        <v>20.445865308571268</v>
      </c>
    </row>
    <row r="43" spans="2:16" ht="12.75">
      <c r="B43" s="3" t="s">
        <v>16</v>
      </c>
      <c r="C43" s="4">
        <f>C39-C41+C42</f>
        <v>2012.464228973583</v>
      </c>
      <c r="D43" s="4">
        <f>D39-D41+D42</f>
        <v>2163.3884112503997</v>
      </c>
      <c r="E43" s="4">
        <f>E39-E41+E42</f>
        <v>2353.8221575575917</v>
      </c>
      <c r="F43" s="4">
        <f aca="true" t="shared" si="7" ref="F43:K43">F39-F41+F42</f>
        <v>2604.505839580434</v>
      </c>
      <c r="G43" s="4">
        <f t="shared" si="7"/>
        <v>2865.5401101515545</v>
      </c>
      <c r="H43" s="4">
        <f t="shared" si="7"/>
        <v>3088.625702805613</v>
      </c>
      <c r="I43" s="4">
        <f t="shared" si="7"/>
        <v>3126.2367274475887</v>
      </c>
      <c r="J43" s="4">
        <f t="shared" si="7"/>
        <v>3027.004567483823</v>
      </c>
      <c r="K43" s="4">
        <f t="shared" si="7"/>
        <v>3132.644020153116</v>
      </c>
      <c r="L43" s="4">
        <f>L39-L41+L42</f>
        <v>2703.1128234574658</v>
      </c>
      <c r="M43" s="4">
        <f>M39-M41+M42</f>
        <v>2532.390914583843</v>
      </c>
      <c r="N43" s="4">
        <f>N39-N41+N42</f>
        <v>2514.9297462252293</v>
      </c>
      <c r="O43" s="4">
        <f>O39-O41+O42</f>
        <v>2519.6288829945793</v>
      </c>
      <c r="P43" s="4">
        <f>P39-P41+P42</f>
        <v>2447.6249053866873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12.765909787999874</v>
      </c>
      <c r="D45" s="4">
        <f aca="true" t="shared" si="8" ref="D45:K45">D46+D47+D48</f>
        <v>13.413355971999923</v>
      </c>
      <c r="E45" s="4">
        <f t="shared" si="8"/>
        <v>13.800591899999876</v>
      </c>
      <c r="F45" s="4">
        <f t="shared" si="8"/>
        <v>14.98626431199995</v>
      </c>
      <c r="G45" s="4">
        <f t="shared" si="8"/>
        <v>24.073826820000022</v>
      </c>
      <c r="H45" s="4">
        <f t="shared" si="8"/>
        <v>43.53591896399985</v>
      </c>
      <c r="I45" s="4">
        <f t="shared" si="8"/>
        <v>36.07924718399988</v>
      </c>
      <c r="J45" s="4">
        <f t="shared" si="8"/>
        <v>48.77938410054487</v>
      </c>
      <c r="K45" s="4">
        <f t="shared" si="8"/>
        <v>42.38227999999998</v>
      </c>
      <c r="L45" s="4">
        <f>L46+L47+L48</f>
        <v>67.28539999999998</v>
      </c>
      <c r="M45" s="4">
        <f>M46+M47+M48</f>
        <v>65.67777630600001</v>
      </c>
      <c r="N45" s="4">
        <f>N46+N47+N48</f>
        <v>64.082647156374</v>
      </c>
      <c r="O45" s="4">
        <f>O46+O47+O48</f>
        <v>72.76742177397</v>
      </c>
      <c r="P45" s="4">
        <f>P46+P47+P48</f>
        <v>78.536920553322</v>
      </c>
    </row>
    <row r="46" spans="2:16" ht="12.75">
      <c r="B46" t="s">
        <v>44</v>
      </c>
      <c r="C46" s="1">
        <v>7.160609787999874</v>
      </c>
      <c r="D46" s="1">
        <v>7.646175971999924</v>
      </c>
      <c r="E46" s="1">
        <v>7.866731899999877</v>
      </c>
      <c r="F46" s="1">
        <v>8.88276431199995</v>
      </c>
      <c r="G46" s="1">
        <v>24.073826820000022</v>
      </c>
      <c r="H46" s="1">
        <v>43.53591896399985</v>
      </c>
      <c r="I46" s="1">
        <v>36.07924718399988</v>
      </c>
      <c r="J46" s="1">
        <v>25.538184100544868</v>
      </c>
      <c r="K46" s="1">
        <v>42.38227999999998</v>
      </c>
      <c r="L46" s="1">
        <v>67.28539999999998</v>
      </c>
      <c r="M46" s="1">
        <v>63.29511887600001</v>
      </c>
      <c r="N46" s="1">
        <v>64.082647156374</v>
      </c>
      <c r="O46" s="1">
        <v>72.76742177397</v>
      </c>
      <c r="P46" s="1">
        <v>78.536920553322</v>
      </c>
    </row>
    <row r="47" spans="2:15" ht="12.75">
      <c r="B47" t="s">
        <v>58</v>
      </c>
      <c r="K47" s="1"/>
      <c r="M47" s="1"/>
      <c r="N47" s="1"/>
      <c r="O47" s="1"/>
    </row>
    <row r="48" spans="2:15" ht="12.75">
      <c r="B48" t="s">
        <v>122</v>
      </c>
      <c r="C48" s="11">
        <v>5.6053</v>
      </c>
      <c r="D48" s="11">
        <v>5.76718</v>
      </c>
      <c r="E48" s="11">
        <v>5.93386</v>
      </c>
      <c r="F48" s="11">
        <v>6.1035</v>
      </c>
      <c r="G48" s="11"/>
      <c r="H48" s="11"/>
      <c r="I48" s="11"/>
      <c r="J48" s="11">
        <v>23.2412</v>
      </c>
      <c r="M48" s="1">
        <v>2.38265743</v>
      </c>
      <c r="N48" s="1">
        <v>0</v>
      </c>
      <c r="O48" s="1">
        <v>0</v>
      </c>
    </row>
    <row r="49" spans="2:15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390.271</v>
      </c>
      <c r="D52" s="1">
        <v>401.459</v>
      </c>
      <c r="E52" s="1">
        <v>435.29441</v>
      </c>
      <c r="F52" s="1">
        <v>481.85081</v>
      </c>
      <c r="G52" s="1">
        <v>562.99478</v>
      </c>
      <c r="H52" s="1">
        <v>611.73885</v>
      </c>
      <c r="I52" s="1">
        <v>658.42504</v>
      </c>
      <c r="J52" s="1">
        <v>649.57206</v>
      </c>
      <c r="K52" s="1">
        <v>936.05851</v>
      </c>
      <c r="L52" s="1">
        <v>913.1591999999999</v>
      </c>
      <c r="M52" s="1">
        <v>925.7093007200001</v>
      </c>
      <c r="N52" s="1">
        <v>866.1743701400001</v>
      </c>
      <c r="O52" s="1">
        <v>876.00578833</v>
      </c>
      <c r="P52" s="1">
        <v>892.02842762</v>
      </c>
    </row>
    <row r="53" spans="2:16" ht="12.75">
      <c r="B53" t="s">
        <v>51</v>
      </c>
      <c r="C53" s="1">
        <v>43.775</v>
      </c>
      <c r="D53" s="1">
        <v>50.13</v>
      </c>
      <c r="E53" s="1">
        <v>50.094</v>
      </c>
      <c r="F53" s="1">
        <v>56.06</v>
      </c>
      <c r="G53" s="1">
        <v>69.093</v>
      </c>
      <c r="H53" s="1">
        <v>76.875</v>
      </c>
      <c r="I53" s="1">
        <v>75.254</v>
      </c>
      <c r="J53" s="1">
        <v>71.499</v>
      </c>
      <c r="K53" s="1">
        <v>71.499</v>
      </c>
      <c r="L53" s="1">
        <v>106.591</v>
      </c>
      <c r="M53" s="1">
        <v>103.16</v>
      </c>
      <c r="N53" s="1">
        <v>106.733</v>
      </c>
      <c r="O53" s="1">
        <v>121.152</v>
      </c>
      <c r="P53" s="1">
        <v>106.416</v>
      </c>
    </row>
    <row r="54" spans="2:16" ht="12.75">
      <c r="B54" t="s">
        <v>52</v>
      </c>
      <c r="C54" s="1">
        <v>118.443</v>
      </c>
      <c r="D54" s="1">
        <v>173.769</v>
      </c>
      <c r="E54" s="1">
        <v>199.861</v>
      </c>
      <c r="F54" s="1">
        <v>218.248</v>
      </c>
      <c r="G54" s="1">
        <v>272.928</v>
      </c>
      <c r="H54" s="1">
        <v>290.571</v>
      </c>
      <c r="I54" s="1">
        <v>183.864</v>
      </c>
      <c r="J54" s="1">
        <v>127.532</v>
      </c>
      <c r="K54" s="1">
        <v>127.532</v>
      </c>
      <c r="L54" s="1">
        <v>136.655</v>
      </c>
      <c r="M54" s="1">
        <v>113.74</v>
      </c>
      <c r="N54" s="1">
        <v>87.049</v>
      </c>
      <c r="O54" s="1">
        <v>75.658</v>
      </c>
      <c r="P54" s="1">
        <v>87.861</v>
      </c>
    </row>
    <row r="55" spans="2:15" ht="12.75">
      <c r="B55" t="s">
        <v>62</v>
      </c>
      <c r="C55" s="1">
        <v>18.637020080000003</v>
      </c>
      <c r="D55" s="1">
        <v>19.346</v>
      </c>
      <c r="E55" s="1">
        <v>36.34208</v>
      </c>
      <c r="F55" s="1">
        <v>36.8842</v>
      </c>
      <c r="G55" s="1">
        <v>37.52512</v>
      </c>
      <c r="H55" s="1">
        <v>38.58293</v>
      </c>
      <c r="I55" s="1">
        <v>37.75165</v>
      </c>
      <c r="J55" s="1">
        <v>36.885</v>
      </c>
      <c r="K55" s="1">
        <v>36.885</v>
      </c>
      <c r="L55" s="1">
        <v>36.14505772</v>
      </c>
      <c r="M55" s="1">
        <v>34.40412056</v>
      </c>
      <c r="N55" s="1">
        <v>32.06955611</v>
      </c>
      <c r="O55" s="1">
        <v>8.39125909</v>
      </c>
    </row>
    <row r="56" spans="2:16" ht="12.75">
      <c r="B56" t="s">
        <v>46</v>
      </c>
      <c r="C56" s="1">
        <v>35.573</v>
      </c>
      <c r="D56" s="1">
        <v>35.774</v>
      </c>
      <c r="E56" s="1">
        <v>34.67</v>
      </c>
      <c r="F56" s="1">
        <v>30.87</v>
      </c>
      <c r="G56" s="1">
        <v>36.703</v>
      </c>
      <c r="H56" s="1">
        <v>41.553</v>
      </c>
      <c r="I56" s="1">
        <v>41.373</v>
      </c>
      <c r="J56" s="1">
        <v>39.325</v>
      </c>
      <c r="K56" s="1">
        <v>39.325</v>
      </c>
      <c r="L56" s="1">
        <v>42.386</v>
      </c>
      <c r="M56" s="1">
        <v>29.091</v>
      </c>
      <c r="N56" s="1">
        <v>31.551</v>
      </c>
      <c r="O56" s="1">
        <v>25.558</v>
      </c>
      <c r="P56" s="1">
        <v>25.97</v>
      </c>
    </row>
    <row r="57" spans="2:16" ht="12.75">
      <c r="B57" s="16" t="s">
        <v>64</v>
      </c>
      <c r="C57" s="1">
        <f aca="true" t="shared" si="9" ref="C57:K57">C19</f>
        <v>23.57390204</v>
      </c>
      <c r="D57" s="1">
        <f t="shared" si="9"/>
        <v>23.772</v>
      </c>
      <c r="E57" s="1">
        <f t="shared" si="9"/>
        <v>25.326</v>
      </c>
      <c r="F57" s="1">
        <f t="shared" si="9"/>
        <v>28.947</v>
      </c>
      <c r="G57" s="1">
        <f t="shared" si="9"/>
        <v>33.63591</v>
      </c>
      <c r="H57" s="1">
        <f t="shared" si="9"/>
        <v>36.76194</v>
      </c>
      <c r="I57" s="1">
        <f t="shared" si="9"/>
        <v>22.63526</v>
      </c>
      <c r="J57" s="1">
        <f t="shared" si="9"/>
        <v>17.32209</v>
      </c>
      <c r="K57" s="1">
        <f t="shared" si="9"/>
        <v>17.32209</v>
      </c>
      <c r="L57" s="1">
        <v>14.319613519999999</v>
      </c>
      <c r="M57" s="1">
        <v>10.06398418</v>
      </c>
      <c r="N57" s="1">
        <v>6.41346111</v>
      </c>
      <c r="O57" s="1">
        <v>4.77670705</v>
      </c>
      <c r="P57" s="1">
        <v>4.56386046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24.254992289999997</v>
      </c>
      <c r="P58" s="1">
        <v>24.56747</v>
      </c>
    </row>
    <row r="59" spans="2:16" ht="12.75">
      <c r="B59" t="s">
        <v>143</v>
      </c>
      <c r="C59" s="1">
        <v>47.88732</v>
      </c>
      <c r="D59" s="1">
        <v>51.99279000000001</v>
      </c>
      <c r="E59" s="1">
        <v>59.025639999999996</v>
      </c>
      <c r="F59" s="1">
        <v>65.23172999999998</v>
      </c>
      <c r="G59" s="1">
        <v>75.35594</v>
      </c>
      <c r="H59" s="1">
        <v>88.10095000000001</v>
      </c>
      <c r="I59" s="1">
        <v>94.46226</v>
      </c>
      <c r="J59" s="1">
        <v>74.24007999999999</v>
      </c>
      <c r="K59" s="1">
        <v>74.24007999999999</v>
      </c>
      <c r="L59" s="1">
        <v>101.53692000000001</v>
      </c>
      <c r="M59" s="1">
        <v>105.53474</v>
      </c>
      <c r="N59" s="1">
        <v>101.78715</v>
      </c>
      <c r="O59" s="1">
        <v>114.41067</v>
      </c>
      <c r="P59" s="1">
        <v>113.09728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16"/>
      <c r="M62" s="1"/>
      <c r="N62" s="1"/>
      <c r="O62" s="1"/>
    </row>
    <row r="63" spans="2:17" ht="12.75">
      <c r="B63" s="3" t="s">
        <v>0</v>
      </c>
      <c r="C63" s="4">
        <v>218.16</v>
      </c>
      <c r="D63" s="4">
        <v>232.945</v>
      </c>
      <c r="E63" s="4">
        <v>239.67156</v>
      </c>
      <c r="F63" s="4">
        <v>270.62652</v>
      </c>
      <c r="G63" s="4">
        <v>304.60322</v>
      </c>
      <c r="H63" s="4">
        <v>327.12246</v>
      </c>
      <c r="I63" s="4">
        <v>271.09417</v>
      </c>
      <c r="J63" s="4">
        <v>191.8092</v>
      </c>
      <c r="K63" s="4">
        <v>247.0956</v>
      </c>
      <c r="L63" s="4">
        <v>341.04559</v>
      </c>
      <c r="M63" s="4">
        <v>329.00249810432763</v>
      </c>
      <c r="N63" s="4">
        <v>318.34236111268245</v>
      </c>
      <c r="O63" s="4">
        <v>344.64411754481625</v>
      </c>
      <c r="P63" s="4">
        <v>366.2347105930151</v>
      </c>
      <c r="Q63" s="3"/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16315.232</v>
      </c>
      <c r="D66" s="1">
        <v>17269.896</v>
      </c>
      <c r="E66" s="1">
        <v>18386.025</v>
      </c>
      <c r="F66" s="1">
        <v>19955.477</v>
      </c>
      <c r="G66" s="1">
        <v>21700.331</v>
      </c>
      <c r="H66" s="1">
        <v>23239.346</v>
      </c>
      <c r="I66" s="1">
        <v>23989.386</v>
      </c>
      <c r="J66" s="1">
        <v>22723.922</v>
      </c>
      <c r="K66" s="1">
        <v>22723.922</v>
      </c>
      <c r="L66" s="1">
        <v>22868.674</v>
      </c>
      <c r="M66" s="1">
        <v>22464.79</v>
      </c>
      <c r="N66" s="1">
        <v>21413.233</v>
      </c>
      <c r="O66" s="1">
        <v>20719.197</v>
      </c>
      <c r="P66" s="1">
        <v>20793.141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20220.45915267036</v>
      </c>
      <c r="D68" s="1">
        <f aca="true" t="shared" si="10" ref="D68:P68">D66/D67</f>
        <v>20596.472800150612</v>
      </c>
      <c r="E68" s="1">
        <f t="shared" si="10"/>
        <v>21100.198871121145</v>
      </c>
      <c r="F68" s="1">
        <f t="shared" si="10"/>
        <v>21988.91584268852</v>
      </c>
      <c r="G68" s="1">
        <f t="shared" si="10"/>
        <v>22996.71376100895</v>
      </c>
      <c r="H68" s="1">
        <f t="shared" si="10"/>
        <v>23833.724327044125</v>
      </c>
      <c r="I68" s="1">
        <f t="shared" si="10"/>
        <v>24088.51958056967</v>
      </c>
      <c r="J68" s="1">
        <f t="shared" si="10"/>
        <v>22760.349913579063</v>
      </c>
      <c r="K68" s="1">
        <f t="shared" si="10"/>
        <v>22760.349913579063</v>
      </c>
      <c r="L68" s="1">
        <f t="shared" si="10"/>
        <v>22868.674</v>
      </c>
      <c r="M68" s="1">
        <f t="shared" si="10"/>
        <v>22458.288796972625</v>
      </c>
      <c r="N68" s="1">
        <f t="shared" si="10"/>
        <v>21396.628922301832</v>
      </c>
      <c r="O68" s="1">
        <f t="shared" si="10"/>
        <v>20585.951354556768</v>
      </c>
      <c r="P68" s="1">
        <f t="shared" si="10"/>
        <v>20741.66778770123</v>
      </c>
    </row>
    <row r="69" spans="2:16" ht="12.75">
      <c r="B69" t="s">
        <v>109</v>
      </c>
      <c r="C69" s="1">
        <v>1073971</v>
      </c>
      <c r="D69" s="1">
        <v>1075381</v>
      </c>
      <c r="E69" s="1">
        <v>1073761</v>
      </c>
      <c r="F69" s="1">
        <v>1076635</v>
      </c>
      <c r="G69" s="1">
        <v>1076896</v>
      </c>
      <c r="H69" s="1">
        <v>1074862</v>
      </c>
      <c r="I69" s="1">
        <v>1080138</v>
      </c>
      <c r="J69" s="1">
        <v>1085289</v>
      </c>
      <c r="K69" s="1">
        <v>1085289</v>
      </c>
      <c r="L69" s="1">
        <v>1084341</v>
      </c>
      <c r="M69" s="1">
        <v>1081487</v>
      </c>
      <c r="N69" s="1">
        <v>1077360</v>
      </c>
      <c r="O69" s="1">
        <v>1068165</v>
      </c>
      <c r="P69" s="1">
        <v>1061756</v>
      </c>
    </row>
    <row r="70" spans="2:15" ht="12.75">
      <c r="B70" t="s">
        <v>59</v>
      </c>
      <c r="C70" s="1">
        <v>1148211.5404879407</v>
      </c>
      <c r="D70" s="1">
        <v>1152357.297442536</v>
      </c>
      <c r="E70" s="1">
        <v>1152955.8492676534</v>
      </c>
      <c r="F70" s="1">
        <v>1158651.355933685</v>
      </c>
      <c r="G70" s="1">
        <v>1158309.5080588246</v>
      </c>
      <c r="H70" s="1">
        <v>1157185.9202720306</v>
      </c>
      <c r="I70" s="1">
        <v>1164304.8293815665</v>
      </c>
      <c r="J70" s="1">
        <v>1169759.669282576</v>
      </c>
      <c r="K70" s="1">
        <v>1169759.669282576</v>
      </c>
      <c r="L70" s="1"/>
      <c r="M70" s="1"/>
      <c r="N70" s="1"/>
      <c r="O70" s="1"/>
    </row>
    <row r="71" spans="2:16" ht="12.75">
      <c r="B71" t="s">
        <v>60</v>
      </c>
      <c r="C71" s="1">
        <v>1102332.1342705023</v>
      </c>
      <c r="D71" s="1">
        <v>1105381.6667018363</v>
      </c>
      <c r="E71" s="1">
        <v>1105070.4881884088</v>
      </c>
      <c r="F71" s="1">
        <v>1111304.098028692</v>
      </c>
      <c r="G71" s="1">
        <v>1111503.6619750785</v>
      </c>
      <c r="H71" s="1">
        <v>1111259.990122012</v>
      </c>
      <c r="I71" s="1">
        <v>1118279.8898931483</v>
      </c>
      <c r="J71" s="1">
        <v>1125120.564511677</v>
      </c>
      <c r="K71" s="1">
        <v>1125120.564511677</v>
      </c>
      <c r="L71" s="1">
        <v>1124410.3099358503</v>
      </c>
      <c r="M71" s="1">
        <v>1122612.5548163897</v>
      </c>
      <c r="N71" s="1">
        <v>1119748.0535739914</v>
      </c>
      <c r="O71" s="1">
        <v>1133619.6217504116</v>
      </c>
      <c r="P71" s="1">
        <v>1120395.2218378119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1" ref="C74:L74">C39/C66</f>
        <v>0.12670901712015079</v>
      </c>
      <c r="D74" s="9">
        <f t="shared" si="11"/>
        <v>0.12937109933448881</v>
      </c>
      <c r="E74" s="9">
        <f t="shared" si="11"/>
        <v>0.1297926498570973</v>
      </c>
      <c r="F74" s="9">
        <f t="shared" si="11"/>
        <v>0.13023957994902594</v>
      </c>
      <c r="G74" s="9">
        <f t="shared" si="11"/>
        <v>0.13530436190567904</v>
      </c>
      <c r="H74" s="9">
        <f t="shared" si="11"/>
        <v>0.1339353650502275</v>
      </c>
      <c r="I74" s="9">
        <f t="shared" si="11"/>
        <v>0.1162263586262564</v>
      </c>
      <c r="J74" s="9">
        <f t="shared" si="11"/>
        <v>0.10075687860328632</v>
      </c>
      <c r="K74" s="9">
        <f t="shared" si="11"/>
        <v>0.10742760854257374</v>
      </c>
      <c r="L74" s="14">
        <f t="shared" si="11"/>
        <v>0.12431871545905107</v>
      </c>
      <c r="M74" s="14">
        <f>M39/M66</f>
        <v>0.11958695398095477</v>
      </c>
      <c r="N74" s="14">
        <f>N39/N66</f>
        <v>0.11845406901188896</v>
      </c>
      <c r="O74" s="14">
        <f>O39/O66</f>
        <v>0.12151037099215044</v>
      </c>
      <c r="P74" s="14">
        <f>P39/P66</f>
        <v>0.12453969963740258</v>
      </c>
    </row>
    <row r="75" spans="2:16" ht="12.75">
      <c r="B75" t="s">
        <v>112</v>
      </c>
      <c r="C75" s="9">
        <f aca="true" t="shared" si="12" ref="C75:L75">C43/C66</f>
        <v>0.12334879632564115</v>
      </c>
      <c r="D75" s="9">
        <f t="shared" si="12"/>
        <v>0.12526933637877147</v>
      </c>
      <c r="E75" s="9">
        <f t="shared" si="12"/>
        <v>0.12802235162617215</v>
      </c>
      <c r="F75" s="9">
        <f t="shared" si="12"/>
        <v>0.1305158398158277</v>
      </c>
      <c r="G75" s="9">
        <f t="shared" si="12"/>
        <v>0.13205052541141216</v>
      </c>
      <c r="H75" s="9">
        <f t="shared" si="12"/>
        <v>0.13290501818793063</v>
      </c>
      <c r="I75" s="9">
        <f t="shared" si="12"/>
        <v>0.13031749655650166</v>
      </c>
      <c r="J75" s="9">
        <f t="shared" si="12"/>
        <v>0.13320784006756506</v>
      </c>
      <c r="K75" s="9">
        <f t="shared" si="12"/>
        <v>0.13785666137003622</v>
      </c>
      <c r="L75" s="14">
        <f t="shared" si="12"/>
        <v>0.11820155481937719</v>
      </c>
      <c r="M75" s="14">
        <f>M43/M66</f>
        <v>0.11272711272101109</v>
      </c>
      <c r="N75" s="14">
        <f>N43/N66</f>
        <v>0.11744745626338766</v>
      </c>
      <c r="O75" s="14">
        <f>O43/O66</f>
        <v>0.12160842348255964</v>
      </c>
      <c r="P75" s="14">
        <f>P43/P66</f>
        <v>0.11771309132115669</v>
      </c>
    </row>
    <row r="76" spans="2:16" ht="12.75">
      <c r="B76" t="s">
        <v>140</v>
      </c>
      <c r="C76" s="1">
        <f aca="true" t="shared" si="13" ref="C76:L76">C39/C67</f>
        <v>2562.1145049530182</v>
      </c>
      <c r="D76" s="1">
        <f t="shared" si="13"/>
        <v>2664.5883285683817</v>
      </c>
      <c r="E76" s="1">
        <f t="shared" si="13"/>
        <v>2738.6507239945463</v>
      </c>
      <c r="F76" s="1">
        <f t="shared" si="13"/>
        <v>2863.8271628862344</v>
      </c>
      <c r="G76" s="1">
        <f t="shared" si="13"/>
        <v>3111.555681360864</v>
      </c>
      <c r="H76" s="1">
        <f t="shared" si="13"/>
        <v>3192.1785682491422</v>
      </c>
      <c r="I76" s="1">
        <f t="shared" si="13"/>
        <v>2799.72091554689</v>
      </c>
      <c r="J76" s="1">
        <f t="shared" si="13"/>
        <v>2293.2618132108037</v>
      </c>
      <c r="K76" s="1">
        <f t="shared" si="13"/>
        <v>2445.0899608079735</v>
      </c>
      <c r="L76" s="10">
        <f t="shared" si="13"/>
        <v>2843.004175931799</v>
      </c>
      <c r="M76" s="10">
        <f>M39/M67</f>
        <v>2685.7183488545575</v>
      </c>
      <c r="N76" s="10">
        <f>N39/N67</f>
        <v>2534.5177589841205</v>
      </c>
      <c r="O76" s="10">
        <f>O39/O67</f>
        <v>2501.4065863185547</v>
      </c>
      <c r="P76" s="10">
        <f>P39/P67</f>
        <v>2583.1610762590994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1800.4408925629887</v>
      </c>
      <c r="D78" s="1">
        <f t="shared" si="14"/>
        <v>1938.830461585812</v>
      </c>
      <c r="E78" s="1">
        <f t="shared" si="14"/>
        <v>2069.78515838628</v>
      </c>
      <c r="F78" s="1">
        <f t="shared" si="14"/>
        <v>2243.119061530016</v>
      </c>
      <c r="G78" s="1">
        <f t="shared" si="14"/>
        <v>2534.8574095861723</v>
      </c>
      <c r="H78" s="1">
        <f t="shared" si="14"/>
        <v>2689.7754591646285</v>
      </c>
      <c r="I78" s="1">
        <f t="shared" si="14"/>
        <v>2394.732814035202</v>
      </c>
      <c r="J78" s="1">
        <f t="shared" si="14"/>
        <v>1957.3178238815271</v>
      </c>
      <c r="K78" s="1">
        <f t="shared" si="14"/>
        <v>2086.904396922125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L79">C39*1000000/C71</f>
        <v>1875.3758023894627</v>
      </c>
      <c r="D79" s="10">
        <f t="shared" si="15"/>
        <v>2021.2253362032168</v>
      </c>
      <c r="E79" s="10">
        <f t="shared" si="15"/>
        <v>2159.4739255058034</v>
      </c>
      <c r="F79" s="10">
        <f t="shared" si="15"/>
        <v>2338.6874454730455</v>
      </c>
      <c r="G79" s="10">
        <f t="shared" si="15"/>
        <v>2641.6012286272235</v>
      </c>
      <c r="H79" s="10">
        <f t="shared" si="15"/>
        <v>2800.937960248885</v>
      </c>
      <c r="I79" s="10">
        <f t="shared" si="15"/>
        <v>2493.2926055981447</v>
      </c>
      <c r="J79" s="10">
        <f t="shared" si="15"/>
        <v>2034.9743152532915</v>
      </c>
      <c r="K79" s="10">
        <f t="shared" si="15"/>
        <v>2169.7022294028507</v>
      </c>
      <c r="L79" s="10">
        <f t="shared" si="15"/>
        <v>2528.4401528602116</v>
      </c>
      <c r="M79" s="10">
        <f>M39*1000000/M71</f>
        <v>2393.074793610522</v>
      </c>
      <c r="N79" s="10">
        <f>N39*1000000/N71</f>
        <v>2265.2279425302445</v>
      </c>
      <c r="O79" s="10">
        <f>O39*1000000/O71</f>
        <v>2220.8483920224066</v>
      </c>
      <c r="P79" s="10">
        <f>P39*1000000/P71</f>
        <v>2311.301837230636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2231.3958836054107</v>
      </c>
      <c r="D81" s="1">
        <f aca="true" t="shared" si="16" ref="D81:K81">D76*1000000/D70</f>
        <v>2312.2935347239863</v>
      </c>
      <c r="E81" s="1">
        <f t="shared" si="16"/>
        <v>2375.3300924177724</v>
      </c>
      <c r="F81" s="1">
        <f t="shared" si="16"/>
        <v>2471.6901665198966</v>
      </c>
      <c r="G81" s="1">
        <f t="shared" si="16"/>
        <v>2686.2903737839683</v>
      </c>
      <c r="H81" s="1">
        <f t="shared" si="16"/>
        <v>2758.570176431741</v>
      </c>
      <c r="I81" s="1">
        <f t="shared" si="16"/>
        <v>2404.628792129972</v>
      </c>
      <c r="J81" s="1">
        <f t="shared" si="16"/>
        <v>1960.455530679461</v>
      </c>
      <c r="K81" s="1">
        <f t="shared" si="16"/>
        <v>2090.249839360224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2324.2672741719225</v>
      </c>
      <c r="D82" s="1">
        <f aca="true" t="shared" si="17" ref="D82:L82">D76*1000000/D71</f>
        <v>2410.559545933851</v>
      </c>
      <c r="E82" s="1">
        <f t="shared" si="17"/>
        <v>2478.258856124317</v>
      </c>
      <c r="F82" s="1">
        <f t="shared" si="17"/>
        <v>2576.996852586334</v>
      </c>
      <c r="G82" s="1">
        <f t="shared" si="17"/>
        <v>2799.411093105899</v>
      </c>
      <c r="H82" s="1">
        <f t="shared" si="17"/>
        <v>2872.5758118031886</v>
      </c>
      <c r="I82" s="1">
        <f t="shared" si="17"/>
        <v>2503.5958715258694</v>
      </c>
      <c r="J82" s="1">
        <f t="shared" si="17"/>
        <v>2038.2365104188823</v>
      </c>
      <c r="K82" s="1">
        <f t="shared" si="17"/>
        <v>2173.1804021102284</v>
      </c>
      <c r="L82" s="10">
        <f t="shared" si="17"/>
        <v>2528.4401528602116</v>
      </c>
      <c r="M82" s="10">
        <f>M76*1000000/M71</f>
        <v>2392.382249184647</v>
      </c>
      <c r="N82" s="10">
        <f>N76*1000000/N71</f>
        <v>2263.471457614499</v>
      </c>
      <c r="O82" s="10">
        <f>O76*1000000/O71</f>
        <v>2206.566063540922</v>
      </c>
      <c r="P82" s="10">
        <f>P76*1000000/P71</f>
        <v>2305.5802326806397</v>
      </c>
    </row>
    <row r="83" spans="2:16" ht="12.75">
      <c r="B83" t="s">
        <v>138</v>
      </c>
      <c r="C83" s="1">
        <f aca="true" t="shared" si="18" ref="C83:L83">C43/C67</f>
        <v>2494.1692976336826</v>
      </c>
      <c r="D83" s="1">
        <f t="shared" si="18"/>
        <v>2580.106479418284</v>
      </c>
      <c r="E83" s="1">
        <f t="shared" si="18"/>
        <v>2701.2970792608317</v>
      </c>
      <c r="F83" s="1">
        <f t="shared" si="18"/>
        <v>2869.901817848051</v>
      </c>
      <c r="G83" s="1">
        <f t="shared" si="18"/>
        <v>3036.728134877084</v>
      </c>
      <c r="H83" s="1">
        <f t="shared" si="18"/>
        <v>3167.621565171924</v>
      </c>
      <c r="I83" s="1">
        <f t="shared" si="18"/>
        <v>3139.1555674921105</v>
      </c>
      <c r="J83" s="1">
        <f t="shared" si="18"/>
        <v>3031.8570511698576</v>
      </c>
      <c r="K83" s="1">
        <f t="shared" si="18"/>
        <v>3137.665850699802</v>
      </c>
      <c r="L83" s="10">
        <f t="shared" si="18"/>
        <v>2703.1128234574658</v>
      </c>
      <c r="M83" s="10">
        <f>M43/M67</f>
        <v>2531.6580527373535</v>
      </c>
      <c r="N83" s="10">
        <f>N43/N67</f>
        <v>2512.97963953598</v>
      </c>
      <c r="O83" s="10">
        <f>O43/O67</f>
        <v>2503.425090116312</v>
      </c>
      <c r="P83" s="10">
        <f>P43/P67</f>
        <v>2441.565834446769</v>
      </c>
    </row>
    <row r="84" spans="2:16" ht="12.75">
      <c r="B84" t="s">
        <v>139</v>
      </c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2172.2210670115437</v>
      </c>
      <c r="D85" s="1">
        <f aca="true" t="shared" si="19" ref="D85:K85">D83*1000000/D70</f>
        <v>2238.9813343000455</v>
      </c>
      <c r="E85" s="1">
        <f t="shared" si="19"/>
        <v>2342.931935317966</v>
      </c>
      <c r="F85" s="1">
        <f t="shared" si="19"/>
        <v>2476.9330335227337</v>
      </c>
      <c r="G85" s="1">
        <f t="shared" si="19"/>
        <v>2621.6897243347707</v>
      </c>
      <c r="H85" s="1">
        <f t="shared" si="19"/>
        <v>2737.3488647591575</v>
      </c>
      <c r="I85" s="1">
        <f t="shared" si="19"/>
        <v>2696.1629706195654</v>
      </c>
      <c r="J85" s="1">
        <f t="shared" si="19"/>
        <v>2591.86320984149</v>
      </c>
      <c r="K85" s="1">
        <f t="shared" si="19"/>
        <v>2682.316661356738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2262.629583309994</v>
      </c>
      <c r="D86" s="1">
        <f aca="true" t="shared" si="20" ref="D86:L86">D83*1000000/D71</f>
        <v>2334.131781936128</v>
      </c>
      <c r="E86" s="1">
        <f t="shared" si="20"/>
        <v>2444.4568089852696</v>
      </c>
      <c r="F86" s="1">
        <f t="shared" si="20"/>
        <v>2582.4630926304344</v>
      </c>
      <c r="G86" s="1">
        <f t="shared" si="20"/>
        <v>2732.090085498226</v>
      </c>
      <c r="H86" s="1">
        <f t="shared" si="20"/>
        <v>2850.4774700150333</v>
      </c>
      <c r="I86" s="1">
        <f t="shared" si="20"/>
        <v>2807.1286945811544</v>
      </c>
      <c r="J86" s="1">
        <f t="shared" si="20"/>
        <v>2694.695259157172</v>
      </c>
      <c r="K86" s="1">
        <f t="shared" si="20"/>
        <v>2788.737447050047</v>
      </c>
      <c r="L86" s="10">
        <f t="shared" si="20"/>
        <v>2404.0270705199096</v>
      </c>
      <c r="M86" s="10">
        <f>M83*1000000/M71</f>
        <v>2255.1485299854157</v>
      </c>
      <c r="N86" s="10">
        <f>N83*1000000/N71</f>
        <v>2244.236666913684</v>
      </c>
      <c r="O86" s="10">
        <f>O83*1000000/O71</f>
        <v>2208.3466465151655</v>
      </c>
      <c r="P86" s="10">
        <f>P83*1000000/P71</f>
        <v>2179.200506087315</v>
      </c>
    </row>
    <row r="88" ht="12.75">
      <c r="B88" t="s">
        <v>123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2232.58</v>
      </c>
      <c r="O90" s="4">
        <f>SUM(O91:O95)</f>
        <v>2277.22</v>
      </c>
      <c r="P90" s="4">
        <f>SUM(P91:P95)</f>
        <v>2231.79</v>
      </c>
      <c r="Q90" s="4">
        <f>SUM(Q91:Q95)</f>
        <v>2368.75</v>
      </c>
      <c r="R90" s="4">
        <f>SUM(R91:R95)</f>
        <v>2383.08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882.59</v>
      </c>
      <c r="O91" s="1">
        <v>876.18</v>
      </c>
      <c r="P91" s="1">
        <v>849.36</v>
      </c>
      <c r="Q91" s="1">
        <v>886.83</v>
      </c>
      <c r="R91" s="1">
        <v>882.2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604.51</v>
      </c>
      <c r="O92" s="1">
        <v>702.42</v>
      </c>
      <c r="P92" s="1">
        <v>717.85</v>
      </c>
      <c r="Q92" s="1">
        <v>797.4</v>
      </c>
      <c r="R92" s="1">
        <v>790.55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297.01</v>
      </c>
      <c r="O93" s="1">
        <v>327.55</v>
      </c>
      <c r="P93" s="1">
        <v>348.35</v>
      </c>
      <c r="Q93" s="1">
        <v>335.06</v>
      </c>
      <c r="R93" s="1">
        <v>339.1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299.16</v>
      </c>
      <c r="O94" s="1">
        <v>206</v>
      </c>
      <c r="P94" s="1">
        <v>177.78</v>
      </c>
      <c r="Q94" s="1">
        <v>180.48</v>
      </c>
      <c r="R94" s="1">
        <v>177.4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149.31</v>
      </c>
      <c r="O95" s="1">
        <v>165.07</v>
      </c>
      <c r="P95" s="1">
        <v>138.45</v>
      </c>
      <c r="Q95" s="1">
        <v>168.98</v>
      </c>
      <c r="R95" s="1">
        <v>193.83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116.61</v>
      </c>
      <c r="N97" s="4">
        <f>SUM(N98:N102)</f>
        <v>104.93</v>
      </c>
      <c r="O97" s="4">
        <f>SUM(O98:O102)</f>
        <v>19.189999999999984</v>
      </c>
      <c r="P97" s="4">
        <f>SUM(P98:P102)</f>
        <v>147.93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-25.54</v>
      </c>
      <c r="N98" s="1">
        <v>87.36</v>
      </c>
      <c r="O98" s="1">
        <v>-23.26</v>
      </c>
      <c r="P98" s="1">
        <v>8.84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30.57</v>
      </c>
      <c r="N99" s="1">
        <v>-38.44</v>
      </c>
      <c r="O99" s="1">
        <v>-19.92</v>
      </c>
      <c r="P99" s="1">
        <v>65.06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-16.89</v>
      </c>
      <c r="N100" s="1">
        <v>-39.13</v>
      </c>
      <c r="O100" s="1">
        <v>-36.59</v>
      </c>
      <c r="P100" s="12">
        <v>-3.54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128.63</v>
      </c>
      <c r="N101" s="1">
        <v>95.14</v>
      </c>
      <c r="O101" s="1">
        <v>98.96</v>
      </c>
      <c r="P101" s="1">
        <v>77.57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-0.16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18.045</v>
      </c>
      <c r="O105" s="1">
        <v>22.785</v>
      </c>
      <c r="P105" s="1">
        <v>16.599974050000004</v>
      </c>
    </row>
    <row r="106" spans="2:16" ht="12.75">
      <c r="B106" t="s">
        <v>132</v>
      </c>
      <c r="N106" s="1"/>
      <c r="O106" s="1"/>
      <c r="P106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1">
      <pane xSplit="15920" ySplit="4400" topLeftCell="M7" activePane="bottomRight" state="split"/>
      <selection pane="topLeft" activeCell="C11" sqref="C11"/>
      <selection pane="topRight" activeCell="Q8" sqref="Q8:R8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1.875" style="0" customWidth="1"/>
    <col min="2" max="2" width="58.375" style="0" customWidth="1"/>
    <col min="3" max="3" width="9.375" style="0" customWidth="1"/>
    <col min="4" max="4" width="9.00390625" style="0" customWidth="1"/>
    <col min="5" max="6" width="9.875" style="0" customWidth="1"/>
    <col min="7" max="7" width="10.00390625" style="0" customWidth="1"/>
    <col min="8" max="8" width="9.875" style="0" customWidth="1"/>
    <col min="9" max="9" width="9.125" style="0" customWidth="1"/>
    <col min="10" max="10" width="9.75390625" style="0" customWidth="1"/>
    <col min="11" max="11" width="9.875" style="0" customWidth="1"/>
  </cols>
  <sheetData>
    <row r="4" ht="12.75">
      <c r="B4" s="7" t="s">
        <v>72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>C10+C17</f>
        <v>429.0866444626159</v>
      </c>
      <c r="D9" s="4">
        <f aca="true" t="shared" si="1" ref="D9:L9">D10+D17</f>
        <v>483.4717514608076</v>
      </c>
      <c r="E9" s="4">
        <f t="shared" si="1"/>
        <v>542.4051218637524</v>
      </c>
      <c r="F9" s="4">
        <f t="shared" si="1"/>
        <v>648.2303474067194</v>
      </c>
      <c r="G9" s="4">
        <f t="shared" si="1"/>
        <v>755.5785619556925</v>
      </c>
      <c r="H9" s="4">
        <f t="shared" si="1"/>
        <v>769.5142706851532</v>
      </c>
      <c r="I9" s="4">
        <f t="shared" si="1"/>
        <v>678.4289894214496</v>
      </c>
      <c r="J9" s="4">
        <f t="shared" si="1"/>
        <v>659.8896565249822</v>
      </c>
      <c r="K9" s="4">
        <f t="shared" si="1"/>
        <v>812.2616165249822</v>
      </c>
      <c r="L9" s="4">
        <f t="shared" si="1"/>
        <v>732.8677673593656</v>
      </c>
      <c r="M9" s="4">
        <f>M10+M17</f>
        <v>695.5604876092301</v>
      </c>
      <c r="N9" s="4">
        <f>N10+N17</f>
        <v>646.2852486386537</v>
      </c>
      <c r="O9" s="4">
        <f>O10+O17</f>
        <v>640.0870091610448</v>
      </c>
      <c r="P9" s="4">
        <f>P10+P17</f>
        <v>639.9287437644999</v>
      </c>
    </row>
    <row r="10" spans="2:16" ht="12.75">
      <c r="B10" s="5" t="s">
        <v>98</v>
      </c>
      <c r="C10" s="6">
        <f>SUM(C11:C16)</f>
        <v>206.99516904001766</v>
      </c>
      <c r="D10" s="6">
        <f aca="true" t="shared" si="2" ref="D10:J10">SUM(D11:D16)</f>
        <v>247.75675146080755</v>
      </c>
      <c r="E10" s="6">
        <f t="shared" si="2"/>
        <v>286.25636186375243</v>
      </c>
      <c r="F10" s="6">
        <f t="shared" si="2"/>
        <v>352.33931740671943</v>
      </c>
      <c r="G10" s="6">
        <f t="shared" si="2"/>
        <v>416.7876319556926</v>
      </c>
      <c r="H10" s="6">
        <f t="shared" si="2"/>
        <v>401.49255068515316</v>
      </c>
      <c r="I10" s="6">
        <f t="shared" si="2"/>
        <v>298.56027942144965</v>
      </c>
      <c r="J10" s="6">
        <f t="shared" si="2"/>
        <v>290.2289865249823</v>
      </c>
      <c r="K10" s="6">
        <f>J10</f>
        <v>290.2289865249823</v>
      </c>
      <c r="L10" s="6">
        <f>SUM(L11:L16)</f>
        <v>220.47488735936565</v>
      </c>
      <c r="M10" s="6">
        <f>SUM(M11:M16)</f>
        <v>185.3588545192301</v>
      </c>
      <c r="N10" s="6">
        <f>SUM(N11:N16)</f>
        <v>180.23414001865365</v>
      </c>
      <c r="O10" s="6">
        <f>SUM(O11:O16)</f>
        <v>178.87106100104486</v>
      </c>
      <c r="P10" s="6">
        <f>SUM(P11:P16)</f>
        <v>170.5062930944999</v>
      </c>
    </row>
    <row r="11" spans="2:16" ht="12.75">
      <c r="B11" t="s">
        <v>141</v>
      </c>
      <c r="C11" s="1">
        <v>37.183846269553484</v>
      </c>
      <c r="D11" s="1">
        <v>38.539232387086514</v>
      </c>
      <c r="E11" s="1">
        <v>41.8997021949334</v>
      </c>
      <c r="F11" s="1">
        <v>41.0439399570412</v>
      </c>
      <c r="G11" s="1">
        <v>61.49556616037067</v>
      </c>
      <c r="H11" s="1">
        <v>54.6392725018651</v>
      </c>
      <c r="I11" s="1">
        <v>53.280034767599695</v>
      </c>
      <c r="J11" s="1">
        <v>51.599139576493535</v>
      </c>
      <c r="K11" s="1">
        <v>51.599139576493535</v>
      </c>
      <c r="L11" s="1">
        <v>55.43347734257088</v>
      </c>
      <c r="M11" s="1">
        <v>53.926175748995554</v>
      </c>
      <c r="N11" s="1">
        <v>67.22976615035435</v>
      </c>
      <c r="O11" s="1">
        <v>72.00877145851219</v>
      </c>
      <c r="P11" s="1">
        <v>59.33131054945997</v>
      </c>
    </row>
    <row r="12" spans="2:16" ht="12.75">
      <c r="B12" t="s">
        <v>7</v>
      </c>
      <c r="C12" s="1">
        <v>17.609</v>
      </c>
      <c r="D12" s="1">
        <v>18.709</v>
      </c>
      <c r="E12" s="1">
        <v>20.362</v>
      </c>
      <c r="F12" s="1">
        <v>22.713</v>
      </c>
      <c r="G12" s="1">
        <v>27.353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</row>
    <row r="13" spans="2:16" ht="12.75">
      <c r="B13" t="s">
        <v>68</v>
      </c>
      <c r="C13" s="1">
        <v>21.33490095554956</v>
      </c>
      <c r="D13" s="1">
        <v>24.609470065356348</v>
      </c>
      <c r="E13" s="1">
        <v>28.639829829209255</v>
      </c>
      <c r="F13" s="1">
        <v>35.459185924881524</v>
      </c>
      <c r="G13" s="1">
        <v>41.250668183587386</v>
      </c>
      <c r="H13" s="1">
        <v>46.18476205243996</v>
      </c>
      <c r="I13" s="1">
        <v>46.612327404486706</v>
      </c>
      <c r="J13" s="1">
        <v>41.593765876532714</v>
      </c>
      <c r="K13" s="1">
        <v>41.593765876532714</v>
      </c>
      <c r="L13" s="1">
        <v>34.38260982506948</v>
      </c>
      <c r="M13" s="1">
        <v>31.043296084150413</v>
      </c>
      <c r="N13" s="1">
        <v>31.9788895661271</v>
      </c>
      <c r="O13" s="1">
        <v>31.083494664122405</v>
      </c>
      <c r="P13" s="1">
        <v>34.85808406194554</v>
      </c>
    </row>
    <row r="14" spans="2:16" ht="12.75">
      <c r="B14" t="s">
        <v>14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</v>
      </c>
      <c r="H14" s="1">
        <v>241.14</v>
      </c>
      <c r="I14" s="1">
        <v>134.539</v>
      </c>
      <c r="J14" s="1">
        <v>177.488</v>
      </c>
      <c r="K14" s="1">
        <v>177.488</v>
      </c>
      <c r="L14" s="1">
        <v>112.415</v>
      </c>
      <c r="M14" s="1">
        <v>86.664</v>
      </c>
      <c r="N14" s="1">
        <v>65.015</v>
      </c>
      <c r="O14" s="1">
        <v>61.6438395</v>
      </c>
      <c r="P14" s="1">
        <v>62.838806</v>
      </c>
    </row>
    <row r="15" spans="2:16" ht="15">
      <c r="B15" t="s">
        <v>45</v>
      </c>
      <c r="C15" s="1">
        <v>24.69042335075215</v>
      </c>
      <c r="D15" s="1">
        <v>24.67004900836468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19.54808107195606</v>
      </c>
      <c r="K15" s="1">
        <v>19.54808107195606</v>
      </c>
      <c r="L15" s="1">
        <v>18.243800191725278</v>
      </c>
      <c r="M15" s="1">
        <v>13.725382686084144</v>
      </c>
      <c r="N15" s="1">
        <v>16.01048430217219</v>
      </c>
      <c r="O15" s="24">
        <v>14.1349553784103</v>
      </c>
      <c r="P15" s="1">
        <v>13.478092483094397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222.09147542259822</v>
      </c>
      <c r="D17" s="6">
        <f aca="true" t="shared" si="3" ref="D17:P17">D18+D19+D20+D21</f>
        <v>235.715</v>
      </c>
      <c r="E17" s="6">
        <f t="shared" si="3"/>
        <v>256.14876</v>
      </c>
      <c r="F17" s="6">
        <f t="shared" si="3"/>
        <v>295.89103</v>
      </c>
      <c r="G17" s="6">
        <f t="shared" si="3"/>
        <v>338.79093</v>
      </c>
      <c r="H17" s="6">
        <f t="shared" si="3"/>
        <v>368.02171999999996</v>
      </c>
      <c r="I17" s="6">
        <f t="shared" si="3"/>
        <v>379.86870999999996</v>
      </c>
      <c r="J17" s="6">
        <f t="shared" si="3"/>
        <v>369.66067</v>
      </c>
      <c r="K17" s="6">
        <f t="shared" si="3"/>
        <v>522.0326299999999</v>
      </c>
      <c r="L17" s="6">
        <f t="shared" si="3"/>
        <v>512.39288</v>
      </c>
      <c r="M17" s="6">
        <f t="shared" si="3"/>
        <v>510.20163309</v>
      </c>
      <c r="N17" s="6">
        <f t="shared" si="3"/>
        <v>466.0511086200001</v>
      </c>
      <c r="O17" s="6">
        <f t="shared" si="3"/>
        <v>461.2159481599999</v>
      </c>
      <c r="P17" s="6">
        <f t="shared" si="3"/>
        <v>469.42245067</v>
      </c>
    </row>
    <row r="18" spans="2:16" ht="15">
      <c r="B18" t="s">
        <v>121</v>
      </c>
      <c r="C18" s="1">
        <v>196.39968034259823</v>
      </c>
      <c r="D18" s="1">
        <v>208.447</v>
      </c>
      <c r="E18" s="1">
        <v>226.573</v>
      </c>
      <c r="F18" s="1">
        <v>263.6001</v>
      </c>
      <c r="G18" s="1">
        <v>304.14445</v>
      </c>
      <c r="H18" s="1">
        <v>330.51376</v>
      </c>
      <c r="I18" s="1">
        <v>352.50097999999997</v>
      </c>
      <c r="J18" s="1">
        <v>346.92123</v>
      </c>
      <c r="K18" s="1">
        <v>499.29319</v>
      </c>
      <c r="L18" s="1">
        <v>485.40012</v>
      </c>
      <c r="M18" s="1">
        <v>486.47294967</v>
      </c>
      <c r="N18" s="1">
        <v>448.29349377000005</v>
      </c>
      <c r="O18" s="24">
        <v>454.04416482999994</v>
      </c>
      <c r="P18" s="24">
        <v>464.09226647</v>
      </c>
    </row>
    <row r="19" spans="2:16" ht="13.5">
      <c r="B19" t="s">
        <v>63</v>
      </c>
      <c r="C19" s="1">
        <v>13.879167099999998</v>
      </c>
      <c r="D19" s="1">
        <v>14.8</v>
      </c>
      <c r="E19" s="1">
        <v>16.095</v>
      </c>
      <c r="F19" s="1">
        <v>18.84694</v>
      </c>
      <c r="G19" s="1">
        <v>20.85467</v>
      </c>
      <c r="H19" s="1">
        <v>23.173209999999997</v>
      </c>
      <c r="I19" s="1">
        <v>13.62425</v>
      </c>
      <c r="J19" s="1">
        <v>9.73368</v>
      </c>
      <c r="K19" s="1">
        <v>9.73368</v>
      </c>
      <c r="L19" s="1">
        <v>13.85058</v>
      </c>
      <c r="M19" s="1">
        <v>10.966530960000002</v>
      </c>
      <c r="N19" s="1">
        <v>5.167236390000002</v>
      </c>
      <c r="O19" s="25">
        <v>3.51111195</v>
      </c>
      <c r="P19" s="25">
        <v>4.4766142</v>
      </c>
    </row>
    <row r="20" spans="2:15" ht="12.75">
      <c r="B20" t="s">
        <v>19</v>
      </c>
      <c r="C20" s="1">
        <v>11.812627979999998</v>
      </c>
      <c r="D20" s="1">
        <v>12.468</v>
      </c>
      <c r="E20" s="1">
        <v>13.48076</v>
      </c>
      <c r="F20" s="1">
        <v>13.44399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2.83605138</v>
      </c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0.79288</v>
      </c>
      <c r="O21" s="32">
        <v>0.82462</v>
      </c>
      <c r="P21" s="32">
        <v>0.85357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302.2499005672938</v>
      </c>
      <c r="D23" s="4">
        <f aca="true" t="shared" si="4" ref="D23:K23">D24+D25+D26</f>
        <v>328.825</v>
      </c>
      <c r="E23" s="4">
        <f t="shared" si="4"/>
        <v>358.11307</v>
      </c>
      <c r="F23" s="4">
        <f t="shared" si="4"/>
        <v>389.51707000000005</v>
      </c>
      <c r="G23" s="4">
        <f t="shared" si="4"/>
        <v>416.45664000000005</v>
      </c>
      <c r="H23" s="4">
        <f t="shared" si="4"/>
        <v>426.61231</v>
      </c>
      <c r="I23" s="4">
        <f t="shared" si="4"/>
        <v>381.50872</v>
      </c>
      <c r="J23" s="4">
        <f t="shared" si="4"/>
        <v>307.45942</v>
      </c>
      <c r="K23" s="4">
        <f t="shared" si="4"/>
        <v>432.19747385714277</v>
      </c>
      <c r="L23" s="4">
        <f>L24+L25+L26</f>
        <v>557.0799099999999</v>
      </c>
      <c r="M23" s="4">
        <f>M24+M25+M26</f>
        <v>555.8627202611041</v>
      </c>
      <c r="N23" s="4">
        <f>N24+N25+N26</f>
        <v>553.6576359229297</v>
      </c>
      <c r="O23" s="4">
        <f>O24+O25+O26</f>
        <v>593.7199341649952</v>
      </c>
      <c r="P23" s="4">
        <f>P24+P25+P26</f>
        <v>618.1406477149558</v>
      </c>
    </row>
    <row r="24" spans="2:16" ht="15">
      <c r="B24" t="s">
        <v>21</v>
      </c>
      <c r="C24" s="1">
        <v>196.30551925915535</v>
      </c>
      <c r="D24" s="1">
        <v>216.743</v>
      </c>
      <c r="E24" s="1">
        <v>238.884</v>
      </c>
      <c r="F24" s="1">
        <v>268.33249</v>
      </c>
      <c r="G24" s="1">
        <v>290.36977</v>
      </c>
      <c r="H24" s="1">
        <v>297.6429</v>
      </c>
      <c r="I24" s="1">
        <v>252.16281</v>
      </c>
      <c r="J24" s="1">
        <v>174.39607</v>
      </c>
      <c r="K24" s="1">
        <v>249.13724285714287</v>
      </c>
      <c r="L24" s="1">
        <v>365.1101</v>
      </c>
      <c r="M24" s="1">
        <v>369.21633711228003</v>
      </c>
      <c r="N24" s="1">
        <v>373.06732494399586</v>
      </c>
      <c r="O24" s="24">
        <v>405.8773966253954</v>
      </c>
      <c r="P24" s="24">
        <v>426.8983679141502</v>
      </c>
    </row>
    <row r="25" spans="2:16" ht="12.75">
      <c r="B25" t="s">
        <v>25</v>
      </c>
      <c r="C25" s="1">
        <v>92.15838130813846</v>
      </c>
      <c r="D25" s="1">
        <v>97.192</v>
      </c>
      <c r="E25" s="1">
        <v>103.19399999999999</v>
      </c>
      <c r="F25" s="1">
        <v>104.93551</v>
      </c>
      <c r="G25" s="1">
        <v>107.57239000000001</v>
      </c>
      <c r="H25" s="1">
        <v>109.19514</v>
      </c>
      <c r="I25" s="1">
        <v>107.53876</v>
      </c>
      <c r="J25" s="1">
        <v>111.10418</v>
      </c>
      <c r="K25" s="1">
        <v>161.10106099999996</v>
      </c>
      <c r="L25" s="1">
        <v>167.03675</v>
      </c>
      <c r="M25" s="1">
        <v>160.5788110360414</v>
      </c>
      <c r="N25" s="1">
        <v>151.0754805507776</v>
      </c>
      <c r="O25" s="1">
        <v>159.94985360332302</v>
      </c>
      <c r="P25" s="1">
        <v>164.7221578765624</v>
      </c>
    </row>
    <row r="26" spans="2:16" ht="13.5">
      <c r="B26" t="s">
        <v>102</v>
      </c>
      <c r="C26" s="1">
        <v>13.786</v>
      </c>
      <c r="D26" s="1">
        <v>14.89</v>
      </c>
      <c r="E26" s="1">
        <v>16.03507</v>
      </c>
      <c r="F26" s="1">
        <v>16.24907</v>
      </c>
      <c r="G26" s="1">
        <v>18.51448</v>
      </c>
      <c r="H26" s="1">
        <v>19.77427</v>
      </c>
      <c r="I26" s="1">
        <v>21.80715</v>
      </c>
      <c r="J26" s="1">
        <v>21.95917</v>
      </c>
      <c r="K26" s="1">
        <v>21.95917</v>
      </c>
      <c r="L26" s="1">
        <v>24.93306</v>
      </c>
      <c r="M26" s="1">
        <v>26.067572112782628</v>
      </c>
      <c r="N26" s="1">
        <v>29.514830428156145</v>
      </c>
      <c r="O26" s="25">
        <v>27.892683936276764</v>
      </c>
      <c r="P26" s="25">
        <v>26.52012192424318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422.96889211199993</v>
      </c>
      <c r="D28" s="4">
        <f t="shared" si="5"/>
        <v>451.6341101279999</v>
      </c>
      <c r="E28" s="4">
        <f t="shared" si="5"/>
        <v>472.15943559999994</v>
      </c>
      <c r="F28" s="4">
        <f t="shared" si="5"/>
        <v>524.6920562879999</v>
      </c>
      <c r="G28" s="4">
        <f t="shared" si="5"/>
        <v>597.67751168</v>
      </c>
      <c r="H28" s="4">
        <f t="shared" si="5"/>
        <v>642.7004667359998</v>
      </c>
      <c r="I28" s="4">
        <f t="shared" si="5"/>
        <v>543.458322016</v>
      </c>
      <c r="J28" s="4">
        <f t="shared" si="5"/>
        <v>432.22340978353816</v>
      </c>
      <c r="K28" s="4">
        <f t="shared" si="5"/>
        <v>229.69536848705968</v>
      </c>
      <c r="L28" s="4">
        <f t="shared" si="5"/>
        <v>368.2417532942891</v>
      </c>
      <c r="M28" s="4">
        <f t="shared" si="5"/>
        <v>336.92735673786706</v>
      </c>
      <c r="N28" s="4">
        <f t="shared" si="5"/>
        <v>321.4353857711308</v>
      </c>
      <c r="O28" s="4">
        <f t="shared" si="5"/>
        <v>340.6245966561265</v>
      </c>
      <c r="P28" s="4">
        <f t="shared" si="5"/>
        <v>320.09569658261546</v>
      </c>
    </row>
    <row r="29" spans="2:16" ht="12.75">
      <c r="B29" t="s">
        <v>104</v>
      </c>
      <c r="C29" s="1">
        <v>422.96889211199993</v>
      </c>
      <c r="D29" s="1">
        <v>451.6341101279999</v>
      </c>
      <c r="E29" s="1">
        <v>464.67643559999993</v>
      </c>
      <c r="F29" s="1">
        <v>524.6920562879999</v>
      </c>
      <c r="G29" s="1">
        <v>590.5662616799999</v>
      </c>
      <c r="H29" s="1">
        <v>634.2266667359999</v>
      </c>
      <c r="I29" s="1">
        <v>525.598742016</v>
      </c>
      <c r="J29" s="1">
        <v>371.8746597835381</v>
      </c>
      <c r="K29" s="1">
        <v>269.21018852311613</v>
      </c>
      <c r="L29" s="1">
        <v>392.665013978602</v>
      </c>
      <c r="M29" s="1">
        <v>344.5960842594255</v>
      </c>
      <c r="N29" s="1">
        <v>318.93149524602086</v>
      </c>
      <c r="O29" s="1">
        <v>299.31323614341545</v>
      </c>
      <c r="P29" s="1">
        <v>318.49317944653524</v>
      </c>
    </row>
    <row r="30" spans="2:15" ht="12.75">
      <c r="B30" t="s">
        <v>24</v>
      </c>
      <c r="C30" s="1">
        <v>0</v>
      </c>
      <c r="D30" s="1">
        <v>0</v>
      </c>
      <c r="E30" s="1">
        <v>7.483</v>
      </c>
      <c r="F30" s="1">
        <v>0</v>
      </c>
      <c r="G30" s="1">
        <v>0</v>
      </c>
      <c r="H30" s="1">
        <v>0</v>
      </c>
      <c r="I30" s="1">
        <v>9.460180000000001</v>
      </c>
      <c r="J30" s="1">
        <v>9.23259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7.11125</v>
      </c>
      <c r="H31" s="1">
        <v>8.473799999999999</v>
      </c>
      <c r="I31" s="1">
        <v>8.3994</v>
      </c>
      <c r="J31" s="1">
        <v>8.3994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42.71676</v>
      </c>
      <c r="M32" s="1"/>
      <c r="N32" s="1"/>
      <c r="O32" s="1"/>
    </row>
    <row r="33" spans="2:16" ht="12.75">
      <c r="B33" t="s">
        <v>127</v>
      </c>
      <c r="K33" s="1">
        <v>-55.71061673524309</v>
      </c>
      <c r="L33" s="1">
        <v>-24.423260684312936</v>
      </c>
      <c r="M33" s="1">
        <v>-32.91517107120319</v>
      </c>
      <c r="N33" s="1">
        <v>-17.649627190033698</v>
      </c>
      <c r="O33" s="1">
        <v>-13.18733387783766</v>
      </c>
      <c r="P33" s="1">
        <v>1.6025171360802233</v>
      </c>
    </row>
    <row r="34" spans="2:16" ht="12.75">
      <c r="B34" t="s">
        <v>128</v>
      </c>
      <c r="K34" s="1">
        <v>16.19579669918665</v>
      </c>
      <c r="L34">
        <v>0</v>
      </c>
      <c r="M34" s="1">
        <v>25.246443549644788</v>
      </c>
      <c r="N34" s="1">
        <v>20.153517715143664</v>
      </c>
      <c r="O34" s="1">
        <v>54.49869439054872</v>
      </c>
      <c r="P34" s="1">
        <v>0</v>
      </c>
    </row>
    <row r="35" spans="2:15" ht="12.75">
      <c r="B35" t="s">
        <v>53</v>
      </c>
      <c r="K35" s="1"/>
      <c r="M35" s="1"/>
      <c r="N35" s="1"/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5" ht="12.75">
      <c r="B37" t="s">
        <v>55</v>
      </c>
      <c r="K37" s="1"/>
      <c r="M37" s="1"/>
      <c r="N37" s="1"/>
      <c r="O37" s="1"/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P39">C9+C23+C28</f>
        <v>1154.3054371419098</v>
      </c>
      <c r="D39" s="8">
        <f t="shared" si="6"/>
        <v>1263.9308615888076</v>
      </c>
      <c r="E39" s="8">
        <f t="shared" si="6"/>
        <v>1372.6776274637523</v>
      </c>
      <c r="F39" s="8">
        <f t="shared" si="6"/>
        <v>1562.4394736947193</v>
      </c>
      <c r="G39" s="8">
        <f t="shared" si="6"/>
        <v>1769.7127136356926</v>
      </c>
      <c r="H39" s="8">
        <f t="shared" si="6"/>
        <v>1838.827047421153</v>
      </c>
      <c r="I39" s="8">
        <f t="shared" si="6"/>
        <v>1603.3960314374497</v>
      </c>
      <c r="J39" s="8">
        <f t="shared" si="6"/>
        <v>1399.5724863085204</v>
      </c>
      <c r="K39" s="8">
        <f t="shared" si="6"/>
        <v>1474.1544588691845</v>
      </c>
      <c r="L39" s="8">
        <f t="shared" si="6"/>
        <v>1658.1894306536547</v>
      </c>
      <c r="M39" s="8">
        <f t="shared" si="6"/>
        <v>1588.3505646082012</v>
      </c>
      <c r="N39" s="8">
        <f t="shared" si="6"/>
        <v>1521.3782703327142</v>
      </c>
      <c r="O39" s="8">
        <f t="shared" si="6"/>
        <v>1574.4315399821662</v>
      </c>
      <c r="P39" s="8">
        <f t="shared" si="6"/>
        <v>1578.165088062071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44.6008519026019</v>
      </c>
      <c r="D41" s="1">
        <v>71.91130406034227</v>
      </c>
      <c r="E41" s="1">
        <v>65.29220182929969</v>
      </c>
      <c r="F41" s="1">
        <v>83.6705214934293</v>
      </c>
      <c r="G41" s="1">
        <v>154.14473814054892</v>
      </c>
      <c r="H41" s="1">
        <v>106.6478455568315</v>
      </c>
      <c r="I41" s="1">
        <v>-114.89164347336956</v>
      </c>
      <c r="J41" s="1">
        <v>-358.50025800405734</v>
      </c>
      <c r="K41" s="1">
        <v>-341.6085163522026</v>
      </c>
      <c r="L41" s="1">
        <v>96.84219532394879</v>
      </c>
      <c r="M41" s="1">
        <v>33.965189374423645</v>
      </c>
      <c r="N41" s="1">
        <v>26.19394700710283</v>
      </c>
      <c r="O41" s="1">
        <v>0.3554498212179029</v>
      </c>
      <c r="P41" s="1">
        <v>34.40828684897644</v>
      </c>
    </row>
    <row r="42" spans="2:16" ht="12.75">
      <c r="B42" t="s">
        <v>100</v>
      </c>
      <c r="C42" s="1">
        <v>14.037603638184112</v>
      </c>
      <c r="D42" s="1">
        <v>12.026256281165821</v>
      </c>
      <c r="E42" s="1">
        <v>44.6008519026019</v>
      </c>
      <c r="F42" s="1">
        <v>71.91130406034227</v>
      </c>
      <c r="G42" s="1">
        <v>65.29220182929969</v>
      </c>
      <c r="H42" s="1">
        <v>83.6705214934293</v>
      </c>
      <c r="I42" s="1">
        <v>154.14473814054892</v>
      </c>
      <c r="J42" s="1">
        <v>106.6478455568315</v>
      </c>
      <c r="K42" s="1">
        <v>105.36663999776565</v>
      </c>
      <c r="L42" s="1">
        <v>0</v>
      </c>
      <c r="M42" s="1">
        <v>-23.451470337906866</v>
      </c>
      <c r="N42" s="1">
        <v>54.11040100181492</v>
      </c>
      <c r="O42" s="1">
        <v>-8.891523533852732</v>
      </c>
      <c r="P42" s="1">
        <v>-16.597333357611316</v>
      </c>
    </row>
    <row r="43" spans="2:16" ht="12.75">
      <c r="B43" s="3" t="s">
        <v>16</v>
      </c>
      <c r="C43" s="4">
        <f>C39-C41+C42</f>
        <v>1123.742188877492</v>
      </c>
      <c r="D43" s="4">
        <f>D39-D41+D42</f>
        <v>1204.0458138096312</v>
      </c>
      <c r="E43" s="4">
        <f>E39-E41+E42</f>
        <v>1351.9862775370543</v>
      </c>
      <c r="F43" s="4">
        <f aca="true" t="shared" si="7" ref="F43:K43">F39-F41+F42</f>
        <v>1550.6802562616322</v>
      </c>
      <c r="G43" s="4">
        <f t="shared" si="7"/>
        <v>1680.8601773244434</v>
      </c>
      <c r="H43" s="4">
        <f t="shared" si="7"/>
        <v>1815.849723357751</v>
      </c>
      <c r="I43" s="4">
        <f t="shared" si="7"/>
        <v>1872.4324130513683</v>
      </c>
      <c r="J43" s="4">
        <f t="shared" si="7"/>
        <v>1864.7205898694092</v>
      </c>
      <c r="K43" s="4">
        <f t="shared" si="7"/>
        <v>1921.1296152191526</v>
      </c>
      <c r="L43" s="4">
        <f>L39-L41+L42</f>
        <v>1561.3472353297059</v>
      </c>
      <c r="M43" s="4">
        <f>M39-M41+M42</f>
        <v>1530.9339048958707</v>
      </c>
      <c r="N43" s="4">
        <f>N39-N41+N42</f>
        <v>1549.2947243274261</v>
      </c>
      <c r="O43" s="4">
        <f>O39-O41+O42</f>
        <v>1565.1845666270956</v>
      </c>
      <c r="P43" s="4">
        <f>P39-P41+P42</f>
        <v>1527.1594678554834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66.13510788800005</v>
      </c>
      <c r="D45" s="4">
        <f aca="true" t="shared" si="8" ref="D45:K45">D46+D47+D48</f>
        <v>73.65188987200003</v>
      </c>
      <c r="E45" s="4">
        <f t="shared" si="8"/>
        <v>75.77890440000004</v>
      </c>
      <c r="F45" s="4">
        <f t="shared" si="8"/>
        <v>85.56618371200011</v>
      </c>
      <c r="G45" s="4">
        <f t="shared" si="8"/>
        <v>96.4029383200001</v>
      </c>
      <c r="H45" s="4">
        <f t="shared" si="8"/>
        <v>106.49038326400014</v>
      </c>
      <c r="I45" s="4">
        <f t="shared" si="8"/>
        <v>110.70462798400001</v>
      </c>
      <c r="J45" s="4">
        <f t="shared" si="8"/>
        <v>78.60461021646192</v>
      </c>
      <c r="K45" s="4">
        <f t="shared" si="8"/>
        <v>75.42858999999999</v>
      </c>
      <c r="L45" s="4">
        <f>L46+L47+L48</f>
        <v>119.74916000000007</v>
      </c>
      <c r="M45" s="4">
        <f>M46+M47+M48</f>
        <v>114.053633962</v>
      </c>
      <c r="N45" s="4">
        <f>N46+N47+N48</f>
        <v>109.852304378571</v>
      </c>
      <c r="O45" s="4">
        <f>O46+O47+O48</f>
        <v>124.739993122505</v>
      </c>
      <c r="P45" s="4">
        <f>P46+P47+P48</f>
        <v>134.63023274501296</v>
      </c>
    </row>
    <row r="46" spans="2:16" ht="12.75">
      <c r="B46" t="s">
        <v>44</v>
      </c>
      <c r="C46" s="1">
        <v>66.13510788800005</v>
      </c>
      <c r="D46" s="1">
        <v>73.65188987200003</v>
      </c>
      <c r="E46" s="1">
        <v>75.77890440000004</v>
      </c>
      <c r="F46" s="1">
        <v>85.56618371200011</v>
      </c>
      <c r="G46" s="1">
        <v>96.3088683200001</v>
      </c>
      <c r="H46" s="1">
        <v>103.63068326400014</v>
      </c>
      <c r="I46" s="1">
        <v>110.70462798400001</v>
      </c>
      <c r="J46" s="1">
        <v>78.33361021646192</v>
      </c>
      <c r="K46" s="1">
        <v>75.42858999999999</v>
      </c>
      <c r="L46" s="1">
        <v>119.74916000000007</v>
      </c>
      <c r="M46" s="1">
        <v>112.647577372</v>
      </c>
      <c r="N46" s="1">
        <v>109.852304378571</v>
      </c>
      <c r="O46" s="1">
        <v>124.739993122505</v>
      </c>
      <c r="P46" s="1">
        <v>134.63023274501296</v>
      </c>
    </row>
    <row r="47" spans="2:15" ht="12.75">
      <c r="B47" t="s">
        <v>58</v>
      </c>
      <c r="K47" s="1"/>
      <c r="M47" s="1"/>
      <c r="N47" s="1"/>
      <c r="O47" s="1">
        <v>0</v>
      </c>
    </row>
    <row r="48" spans="2:15" ht="12.75">
      <c r="B48" t="s">
        <v>122</v>
      </c>
      <c r="C48" s="11"/>
      <c r="D48" s="11"/>
      <c r="E48" s="11"/>
      <c r="F48" s="11"/>
      <c r="G48" s="11">
        <v>0.09407</v>
      </c>
      <c r="H48" s="11">
        <v>2.8597</v>
      </c>
      <c r="I48" s="11"/>
      <c r="J48" s="11">
        <v>0.271</v>
      </c>
      <c r="M48" s="1">
        <v>1.40605659</v>
      </c>
      <c r="N48" s="1">
        <v>0</v>
      </c>
      <c r="O48" s="1"/>
    </row>
    <row r="49" spans="2:15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196.4</v>
      </c>
      <c r="D52" s="1">
        <v>207.644</v>
      </c>
      <c r="E52" s="1">
        <v>226.57251</v>
      </c>
      <c r="F52" s="1">
        <v>262.91693</v>
      </c>
      <c r="G52" s="1">
        <v>303.01719</v>
      </c>
      <c r="H52" s="1">
        <v>329.15955</v>
      </c>
      <c r="I52" s="1">
        <v>350.9569</v>
      </c>
      <c r="J52" s="1">
        <v>345.29189</v>
      </c>
      <c r="K52" s="1">
        <v>497.66385</v>
      </c>
      <c r="L52" s="1">
        <v>483.56688</v>
      </c>
      <c r="M52" s="1">
        <v>485.93006736</v>
      </c>
      <c r="N52" s="1">
        <v>447.23729886000007</v>
      </c>
      <c r="O52" s="1">
        <v>453.32231041</v>
      </c>
      <c r="P52" s="1">
        <v>443.41142829</v>
      </c>
    </row>
    <row r="53" spans="2:16" ht="12.75">
      <c r="B53" t="s">
        <v>51</v>
      </c>
      <c r="C53" s="1">
        <v>25.699</v>
      </c>
      <c r="D53" s="1">
        <v>23.417</v>
      </c>
      <c r="E53" s="1">
        <v>23.772</v>
      </c>
      <c r="F53" s="1">
        <v>35.388</v>
      </c>
      <c r="G53" s="1">
        <v>24.634</v>
      </c>
      <c r="H53" s="1">
        <v>34.943</v>
      </c>
      <c r="I53" s="1">
        <v>33.837</v>
      </c>
      <c r="J53" s="1">
        <v>35.104</v>
      </c>
      <c r="K53" s="1">
        <v>35.104</v>
      </c>
      <c r="L53" s="1">
        <v>42.869</v>
      </c>
      <c r="M53" s="1">
        <v>44.101</v>
      </c>
      <c r="N53" s="1">
        <v>41.996</v>
      </c>
      <c r="O53" s="1">
        <v>76.429</v>
      </c>
      <c r="P53" s="1">
        <v>35.442</v>
      </c>
    </row>
    <row r="54" spans="2:16" ht="12.75">
      <c r="B54" t="s">
        <v>52</v>
      </c>
      <c r="C54" s="1">
        <v>92.962</v>
      </c>
      <c r="D54" s="1">
        <v>141.22899999999998</v>
      </c>
      <c r="E54" s="1">
        <v>167.15699999999998</v>
      </c>
      <c r="F54" s="1">
        <v>228.995</v>
      </c>
      <c r="G54" s="1">
        <v>257.341</v>
      </c>
      <c r="H54" s="1">
        <v>241.14</v>
      </c>
      <c r="I54" s="1">
        <v>134.539</v>
      </c>
      <c r="J54" s="1">
        <v>177.488</v>
      </c>
      <c r="K54" s="1">
        <v>177.488</v>
      </c>
      <c r="L54" s="1">
        <v>112.415</v>
      </c>
      <c r="M54" s="1">
        <v>86.664</v>
      </c>
      <c r="N54" s="1">
        <v>65.015</v>
      </c>
      <c r="O54" s="1">
        <v>67.359</v>
      </c>
      <c r="P54" s="1">
        <v>70.06</v>
      </c>
    </row>
    <row r="55" spans="2:15" ht="12.75">
      <c r="B55" t="s">
        <v>62</v>
      </c>
      <c r="C55" s="1">
        <v>11.812627979999998</v>
      </c>
      <c r="D55" s="1">
        <v>12.468</v>
      </c>
      <c r="E55" s="1">
        <v>13.48076</v>
      </c>
      <c r="F55" s="1">
        <v>13.44399</v>
      </c>
      <c r="G55" s="1">
        <v>13.79181</v>
      </c>
      <c r="H55" s="1">
        <v>14.33475</v>
      </c>
      <c r="I55" s="1">
        <v>13.74348</v>
      </c>
      <c r="J55" s="1">
        <v>13.124</v>
      </c>
      <c r="K55" s="1">
        <v>13.124</v>
      </c>
      <c r="L55" s="1">
        <v>13.14218</v>
      </c>
      <c r="M55" s="1">
        <v>12.76215246</v>
      </c>
      <c r="N55" s="1">
        <v>18.37976914</v>
      </c>
      <c r="O55" s="1">
        <v>7.27066279</v>
      </c>
    </row>
    <row r="56" spans="2:16" ht="12.75">
      <c r="B56" t="s">
        <v>46</v>
      </c>
      <c r="C56" s="1">
        <v>20.884</v>
      </c>
      <c r="D56" s="1">
        <v>23.077</v>
      </c>
      <c r="E56" s="1">
        <v>10.188</v>
      </c>
      <c r="F56" s="1">
        <v>23.619</v>
      </c>
      <c r="G56" s="1">
        <v>23.329</v>
      </c>
      <c r="H56" s="1">
        <v>29.589</v>
      </c>
      <c r="I56" s="1">
        <v>24.299</v>
      </c>
      <c r="J56" s="1">
        <v>22.279</v>
      </c>
      <c r="K56" s="1">
        <v>22.279</v>
      </c>
      <c r="L56" s="1">
        <v>23.675</v>
      </c>
      <c r="M56" s="1">
        <v>20.566</v>
      </c>
      <c r="N56" s="1">
        <v>15.968</v>
      </c>
      <c r="O56" s="1">
        <v>15.872</v>
      </c>
      <c r="P56" s="1">
        <v>15.335</v>
      </c>
    </row>
    <row r="57" spans="2:16" ht="12.75">
      <c r="B57" s="16" t="s">
        <v>64</v>
      </c>
      <c r="C57" s="1">
        <f aca="true" t="shared" si="9" ref="C57:K57">C19</f>
        <v>13.879167099999998</v>
      </c>
      <c r="D57" s="1">
        <f t="shared" si="9"/>
        <v>14.8</v>
      </c>
      <c r="E57" s="1">
        <f t="shared" si="9"/>
        <v>16.095</v>
      </c>
      <c r="F57" s="1">
        <f t="shared" si="9"/>
        <v>18.84694</v>
      </c>
      <c r="G57" s="1">
        <f t="shared" si="9"/>
        <v>20.85467</v>
      </c>
      <c r="H57" s="1">
        <f t="shared" si="9"/>
        <v>23.173209999999997</v>
      </c>
      <c r="I57" s="1">
        <f t="shared" si="9"/>
        <v>13.62425</v>
      </c>
      <c r="J57" s="1">
        <f t="shared" si="9"/>
        <v>9.73368</v>
      </c>
      <c r="K57" s="1">
        <f t="shared" si="9"/>
        <v>9.73368</v>
      </c>
      <c r="L57" s="1">
        <v>13.85058</v>
      </c>
      <c r="M57" s="1">
        <v>11.21754672</v>
      </c>
      <c r="N57" s="1">
        <v>5.19945591</v>
      </c>
      <c r="O57" s="1">
        <v>3.60043118</v>
      </c>
      <c r="P57" s="1">
        <v>4.56329495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0.27268096000000003</v>
      </c>
      <c r="P58" s="1">
        <v>21.7739</v>
      </c>
    </row>
    <row r="59" spans="2:16" ht="12.75">
      <c r="B59" t="s">
        <v>143</v>
      </c>
      <c r="C59" s="1">
        <v>30.913339999999998</v>
      </c>
      <c r="D59" s="1">
        <v>33.13333</v>
      </c>
      <c r="E59" s="1">
        <v>33.86008</v>
      </c>
      <c r="F59" s="1">
        <v>35.67589</v>
      </c>
      <c r="G59" s="1">
        <v>47.4886</v>
      </c>
      <c r="H59" s="1">
        <v>48.6671</v>
      </c>
      <c r="I59" s="1">
        <v>50.603739999999995</v>
      </c>
      <c r="J59" s="1">
        <v>46.99143</v>
      </c>
      <c r="K59" s="1">
        <v>46.99143</v>
      </c>
      <c r="L59" s="1">
        <v>54.76664</v>
      </c>
      <c r="M59" s="1">
        <v>58.1872</v>
      </c>
      <c r="N59" s="1">
        <v>62.1802</v>
      </c>
      <c r="O59" s="1">
        <v>64.79054000000001</v>
      </c>
      <c r="P59" s="1">
        <v>63.01293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16"/>
      <c r="L62" s="1"/>
      <c r="M62" s="1"/>
      <c r="N62" s="1"/>
      <c r="O62" s="1"/>
    </row>
    <row r="63" spans="2:17" ht="12.75">
      <c r="B63" s="3" t="s">
        <v>0</v>
      </c>
      <c r="C63" s="4">
        <v>101.033</v>
      </c>
      <c r="D63" s="4">
        <v>107.881</v>
      </c>
      <c r="E63" s="4">
        <v>110.99602</v>
      </c>
      <c r="F63" s="4">
        <v>125.3318</v>
      </c>
      <c r="G63" s="4">
        <v>141.06699</v>
      </c>
      <c r="H63" s="4">
        <v>151.49604</v>
      </c>
      <c r="I63" s="4">
        <v>125.6324</v>
      </c>
      <c r="J63" s="4">
        <v>88.88959</v>
      </c>
      <c r="K63" s="4">
        <v>213.18023</v>
      </c>
      <c r="L63" s="4">
        <v>267.77164</v>
      </c>
      <c r="M63" s="4">
        <v>261.88127699882534</v>
      </c>
      <c r="N63" s="4">
        <v>251.53741999461997</v>
      </c>
      <c r="O63" s="4">
        <v>269.1706246544034</v>
      </c>
      <c r="P63" s="4">
        <v>282.2596810322897</v>
      </c>
      <c r="Q63" s="3"/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9198.499</v>
      </c>
      <c r="D66" s="1">
        <v>9704.15</v>
      </c>
      <c r="E66" s="1">
        <v>10339.09</v>
      </c>
      <c r="F66" s="1">
        <v>11169.636</v>
      </c>
      <c r="G66" s="1">
        <v>11976.124</v>
      </c>
      <c r="H66" s="1">
        <v>12845.737</v>
      </c>
      <c r="I66" s="1">
        <v>13279.223</v>
      </c>
      <c r="J66" s="1">
        <v>12809.601</v>
      </c>
      <c r="K66" s="1">
        <v>12809.601</v>
      </c>
      <c r="L66" s="1">
        <v>12826.271</v>
      </c>
      <c r="M66" s="1">
        <v>12591.556</v>
      </c>
      <c r="N66" s="1">
        <v>12115.309</v>
      </c>
      <c r="O66" s="1">
        <v>11756.993</v>
      </c>
      <c r="P66" s="1">
        <v>11863.907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11400.259174701232</v>
      </c>
      <c r="D68" s="1">
        <f aca="true" t="shared" si="10" ref="D68:P68">D66/D67</f>
        <v>11573.391149754552</v>
      </c>
      <c r="E68" s="1">
        <f t="shared" si="10"/>
        <v>11865.362695113266</v>
      </c>
      <c r="F68" s="1">
        <f t="shared" si="10"/>
        <v>12307.8083273812</v>
      </c>
      <c r="G68" s="1">
        <f t="shared" si="10"/>
        <v>12691.580400057012</v>
      </c>
      <c r="H68" s="1">
        <f t="shared" si="10"/>
        <v>13174.284441382764</v>
      </c>
      <c r="I68" s="1">
        <f t="shared" si="10"/>
        <v>13334.097973589285</v>
      </c>
      <c r="J68" s="1">
        <f t="shared" si="10"/>
        <v>12830.135617140928</v>
      </c>
      <c r="K68" s="1">
        <f t="shared" si="10"/>
        <v>12830.135617140928</v>
      </c>
      <c r="L68" s="1">
        <f t="shared" si="10"/>
        <v>12826.271</v>
      </c>
      <c r="M68" s="1">
        <f t="shared" si="10"/>
        <v>12587.912063778625</v>
      </c>
      <c r="N68" s="1">
        <f t="shared" si="10"/>
        <v>12105.91464409058</v>
      </c>
      <c r="O68" s="1">
        <f t="shared" si="10"/>
        <v>11681.38350023239</v>
      </c>
      <c r="P68" s="1">
        <f t="shared" si="10"/>
        <v>11834.53801704048</v>
      </c>
    </row>
    <row r="69" spans="2:16" ht="12.75">
      <c r="B69" t="s">
        <v>109</v>
      </c>
      <c r="C69" s="1">
        <v>542275</v>
      </c>
      <c r="D69" s="1">
        <v>549690</v>
      </c>
      <c r="E69" s="1">
        <v>554784</v>
      </c>
      <c r="F69" s="1">
        <v>562309</v>
      </c>
      <c r="G69" s="1">
        <v>568091</v>
      </c>
      <c r="H69" s="1">
        <v>572824</v>
      </c>
      <c r="I69" s="1">
        <v>582138</v>
      </c>
      <c r="J69" s="1">
        <v>589235</v>
      </c>
      <c r="K69" s="1">
        <v>589235</v>
      </c>
      <c r="L69" s="1">
        <v>592250</v>
      </c>
      <c r="M69" s="1">
        <v>593121</v>
      </c>
      <c r="N69" s="1">
        <v>593861</v>
      </c>
      <c r="O69" s="1">
        <v>591888</v>
      </c>
      <c r="P69" s="1">
        <v>588656</v>
      </c>
    </row>
    <row r="70" spans="2:15" ht="12.75">
      <c r="B70" t="s">
        <v>59</v>
      </c>
      <c r="C70" s="1">
        <v>570368.0284101311</v>
      </c>
      <c r="D70" s="1">
        <v>578730.5299199164</v>
      </c>
      <c r="E70" s="1">
        <v>584219.9793631987</v>
      </c>
      <c r="F70" s="1">
        <v>592543.0369480747</v>
      </c>
      <c r="G70" s="1">
        <v>597715.6763039886</v>
      </c>
      <c r="H70" s="1">
        <v>602669.1645829397</v>
      </c>
      <c r="I70" s="1">
        <v>612711.893659008</v>
      </c>
      <c r="J70" s="1">
        <v>619416.2904019394</v>
      </c>
      <c r="K70" s="1">
        <v>619416.2904019394</v>
      </c>
      <c r="L70" s="1"/>
      <c r="M70" s="1"/>
      <c r="N70" s="1"/>
      <c r="O70" s="1"/>
    </row>
    <row r="71" spans="2:16" ht="12.75">
      <c r="B71" t="s">
        <v>60</v>
      </c>
      <c r="C71" s="1">
        <v>538837.7675198626</v>
      </c>
      <c r="D71" s="1">
        <v>547106.4823784805</v>
      </c>
      <c r="E71" s="1">
        <v>552508.4883616974</v>
      </c>
      <c r="F71" s="1">
        <v>560302.1855896999</v>
      </c>
      <c r="G71" s="1">
        <v>565276.0205725712</v>
      </c>
      <c r="H71" s="1">
        <v>570319.5354218845</v>
      </c>
      <c r="I71" s="1">
        <v>580075.6587572636</v>
      </c>
      <c r="J71" s="1">
        <v>587943.3597644866</v>
      </c>
      <c r="K71" s="1">
        <v>587943.3597644866</v>
      </c>
      <c r="L71" s="1">
        <v>590968.3674237097</v>
      </c>
      <c r="M71" s="1">
        <v>591796.7939618179</v>
      </c>
      <c r="N71" s="1">
        <v>593475.043025926</v>
      </c>
      <c r="O71" s="1">
        <v>598634.359205661</v>
      </c>
      <c r="P71" s="1">
        <v>593120.4785468366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1" ref="C74:L74">C39/C66</f>
        <v>0.1254884560124331</v>
      </c>
      <c r="D74" s="9">
        <f t="shared" si="11"/>
        <v>0.13024642669258077</v>
      </c>
      <c r="E74" s="9">
        <f t="shared" si="11"/>
        <v>0.13276580699691679</v>
      </c>
      <c r="F74" s="9">
        <f t="shared" si="11"/>
        <v>0.1398827565817471</v>
      </c>
      <c r="G74" s="9">
        <f t="shared" si="11"/>
        <v>0.14777007265753866</v>
      </c>
      <c r="H74" s="9">
        <f t="shared" si="11"/>
        <v>0.14314687023571737</v>
      </c>
      <c r="I74" s="9">
        <f t="shared" si="11"/>
        <v>0.12074471762673536</v>
      </c>
      <c r="J74" s="9">
        <f t="shared" si="11"/>
        <v>0.10925964722152706</v>
      </c>
      <c r="K74" s="9">
        <f t="shared" si="11"/>
        <v>0.11508199661091587</v>
      </c>
      <c r="L74" s="14">
        <f t="shared" si="11"/>
        <v>0.12928071071113767</v>
      </c>
      <c r="M74" s="14">
        <f>M39/M66</f>
        <v>0.1261441051930517</v>
      </c>
      <c r="N74" s="14">
        <f>N39/N66</f>
        <v>0.12557486320264008</v>
      </c>
      <c r="O74" s="14">
        <f>O39/O66</f>
        <v>0.13391447455843225</v>
      </c>
      <c r="P74" s="14">
        <f>P39/P66</f>
        <v>0.13302237518062734</v>
      </c>
    </row>
    <row r="75" spans="2:16" ht="12.75">
      <c r="B75" t="s">
        <v>112</v>
      </c>
      <c r="C75" s="9">
        <f aca="true" t="shared" si="12" ref="C75:L75">C43/C66</f>
        <v>0.12216582171477021</v>
      </c>
      <c r="D75" s="9">
        <f t="shared" si="12"/>
        <v>0.12407535062933191</v>
      </c>
      <c r="E75" s="9">
        <f t="shared" si="12"/>
        <v>0.13076453319751102</v>
      </c>
      <c r="F75" s="9">
        <f t="shared" si="12"/>
        <v>0.13882997228035293</v>
      </c>
      <c r="G75" s="9">
        <f t="shared" si="12"/>
        <v>0.14035093301676263</v>
      </c>
      <c r="H75" s="9">
        <f t="shared" si="12"/>
        <v>0.14135815822461187</v>
      </c>
      <c r="I75" s="9">
        <f t="shared" si="12"/>
        <v>0.14100466669257442</v>
      </c>
      <c r="J75" s="9">
        <f t="shared" si="12"/>
        <v>0.14557210563150322</v>
      </c>
      <c r="K75" s="9">
        <f t="shared" si="12"/>
        <v>0.1499757576538998</v>
      </c>
      <c r="L75" s="14">
        <f t="shared" si="12"/>
        <v>0.12173041060255985</v>
      </c>
      <c r="M75" s="14">
        <f>M43/M66</f>
        <v>0.12158417155877087</v>
      </c>
      <c r="N75" s="14">
        <f>N43/N66</f>
        <v>0.12787909283431617</v>
      </c>
      <c r="O75" s="14">
        <f>O43/O66</f>
        <v>0.13312796619229897</v>
      </c>
      <c r="P75" s="14">
        <f>P43/P66</f>
        <v>0.12872314894709505</v>
      </c>
    </row>
    <row r="76" spans="2:16" ht="12.75">
      <c r="B76" t="s">
        <v>140</v>
      </c>
      <c r="C76" s="1">
        <f aca="true" t="shared" si="13" ref="C76:L76">C39/C67</f>
        <v>1430.6009219748325</v>
      </c>
      <c r="D76" s="1">
        <f t="shared" si="13"/>
        <v>1507.3928419710694</v>
      </c>
      <c r="E76" s="1">
        <f t="shared" si="13"/>
        <v>1575.3144535278243</v>
      </c>
      <c r="F76" s="1">
        <f t="shared" si="13"/>
        <v>1721.6501563138643</v>
      </c>
      <c r="G76" s="1">
        <f t="shared" si="13"/>
        <v>1875.4357578554182</v>
      </c>
      <c r="H76" s="1">
        <f t="shared" si="13"/>
        <v>1885.8575853790487</v>
      </c>
      <c r="I76" s="1">
        <f t="shared" si="13"/>
        <v>1610.0218946282623</v>
      </c>
      <c r="J76" s="1">
        <f t="shared" si="13"/>
        <v>1401.8160913331672</v>
      </c>
      <c r="K76" s="1">
        <f t="shared" si="13"/>
        <v>1476.517623609403</v>
      </c>
      <c r="L76" s="10">
        <f t="shared" si="13"/>
        <v>1658.1894306536547</v>
      </c>
      <c r="M76" s="10">
        <f>M39/M67</f>
        <v>1587.8909035341753</v>
      </c>
      <c r="N76" s="10">
        <f>N39/N67</f>
        <v>1520.198575374512</v>
      </c>
      <c r="O76" s="10">
        <f>O39/O67</f>
        <v>1564.3063335491609</v>
      </c>
      <c r="P76" s="10">
        <f>P39/P67</f>
        <v>1574.2583561921565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2023.7905696773914</v>
      </c>
      <c r="D78" s="1">
        <f t="shared" si="14"/>
        <v>2183.9712893040355</v>
      </c>
      <c r="E78" s="1">
        <f t="shared" si="14"/>
        <v>2349.5903528666963</v>
      </c>
      <c r="F78" s="1">
        <f t="shared" si="14"/>
        <v>2636.8371177596637</v>
      </c>
      <c r="G78" s="1">
        <f t="shared" si="14"/>
        <v>2960.793540799899</v>
      </c>
      <c r="H78" s="1">
        <f t="shared" si="14"/>
        <v>3051.138427985878</v>
      </c>
      <c r="I78" s="1">
        <f t="shared" si="14"/>
        <v>2616.884131075455</v>
      </c>
      <c r="J78" s="1">
        <f t="shared" si="14"/>
        <v>2259.502224909741</v>
      </c>
      <c r="K78" s="1">
        <f t="shared" si="14"/>
        <v>2379.9090881394245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L79">C39*1000000/C71</f>
        <v>2142.213309313661</v>
      </c>
      <c r="D79" s="10">
        <f t="shared" si="15"/>
        <v>2310.2099907389475</v>
      </c>
      <c r="E79" s="10">
        <f t="shared" si="15"/>
        <v>2484.446223684322</v>
      </c>
      <c r="F79" s="10">
        <f t="shared" si="15"/>
        <v>2788.565730919472</v>
      </c>
      <c r="G79" s="10">
        <f t="shared" si="15"/>
        <v>3130.705441640954</v>
      </c>
      <c r="H79" s="10">
        <f t="shared" si="15"/>
        <v>3224.2049118322957</v>
      </c>
      <c r="I79" s="10">
        <f t="shared" si="15"/>
        <v>2764.115348112549</v>
      </c>
      <c r="J79" s="10">
        <f t="shared" si="15"/>
        <v>2380.454618739379</v>
      </c>
      <c r="K79" s="10">
        <f t="shared" si="15"/>
        <v>2507.306927421868</v>
      </c>
      <c r="L79" s="10">
        <f t="shared" si="15"/>
        <v>2805.8852589393737</v>
      </c>
      <c r="M79" s="10">
        <f>M39*1000000/M71</f>
        <v>2683.9458760411603</v>
      </c>
      <c r="N79" s="10">
        <f>N39*1000000/N71</f>
        <v>2563.5084208018716</v>
      </c>
      <c r="O79" s="10">
        <f>O39*1000000/O71</f>
        <v>2630.03871356684</v>
      </c>
      <c r="P79" s="10">
        <f>P39*1000000/P71</f>
        <v>2660.783340222249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2508.206720426726</v>
      </c>
      <c r="D81" s="1">
        <f aca="true" t="shared" si="16" ref="D81:K81">D76*1000000/D70</f>
        <v>2604.6540903581836</v>
      </c>
      <c r="E81" s="1">
        <f t="shared" si="16"/>
        <v>2696.4405689187847</v>
      </c>
      <c r="F81" s="1">
        <f t="shared" si="16"/>
        <v>2905.5276139625526</v>
      </c>
      <c r="G81" s="1">
        <f t="shared" si="16"/>
        <v>3137.67202736306</v>
      </c>
      <c r="H81" s="1">
        <f t="shared" si="16"/>
        <v>3129.175501593986</v>
      </c>
      <c r="I81" s="1">
        <f t="shared" si="16"/>
        <v>2627.6981258083533</v>
      </c>
      <c r="J81" s="1">
        <f t="shared" si="16"/>
        <v>2263.124352805652</v>
      </c>
      <c r="K81" s="1">
        <f t="shared" si="16"/>
        <v>2383.724236008211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2654.9752229869405</v>
      </c>
      <c r="D82" s="1">
        <f aca="true" t="shared" si="17" ref="D82:L82">D76*1000000/D71</f>
        <v>2755.209251803886</v>
      </c>
      <c r="E82" s="1">
        <f t="shared" si="17"/>
        <v>2851.2040750703386</v>
      </c>
      <c r="F82" s="1">
        <f t="shared" si="17"/>
        <v>3072.7171883184487</v>
      </c>
      <c r="G82" s="1">
        <f t="shared" si="17"/>
        <v>3317.734504208721</v>
      </c>
      <c r="H82" s="1">
        <f t="shared" si="17"/>
        <v>3306.668399468408</v>
      </c>
      <c r="I82" s="1">
        <f t="shared" si="17"/>
        <v>2775.537760156191</v>
      </c>
      <c r="J82" s="1">
        <f t="shared" si="17"/>
        <v>2384.270641128926</v>
      </c>
      <c r="K82" s="1">
        <f t="shared" si="17"/>
        <v>2511.326302249343</v>
      </c>
      <c r="L82" s="10">
        <f t="shared" si="17"/>
        <v>2805.8852589393737</v>
      </c>
      <c r="M82" s="10">
        <f>M76*1000000/M71</f>
        <v>2683.169154912023</v>
      </c>
      <c r="N82" s="10">
        <f>N76*1000000/N71</f>
        <v>2561.5206456257033</v>
      </c>
      <c r="O82" s="10">
        <f>O76*1000000/O71</f>
        <v>2613.1248724594893</v>
      </c>
      <c r="P82" s="10">
        <f>P76*1000000/P71</f>
        <v>2654.1965977117125</v>
      </c>
    </row>
    <row r="83" spans="2:16" ht="12.75">
      <c r="B83" t="s">
        <v>138</v>
      </c>
      <c r="C83" s="1">
        <f aca="true" t="shared" si="18" ref="C83:L83">C43/C67</f>
        <v>1392.7220298387242</v>
      </c>
      <c r="D83" s="1">
        <f t="shared" si="18"/>
        <v>1435.972564876203</v>
      </c>
      <c r="E83" s="1">
        <f t="shared" si="18"/>
        <v>1551.5686140456478</v>
      </c>
      <c r="F83" s="1">
        <f t="shared" si="18"/>
        <v>1708.692688922229</v>
      </c>
      <c r="G83" s="1">
        <f t="shared" si="18"/>
        <v>1781.2751506052591</v>
      </c>
      <c r="H83" s="1">
        <f t="shared" si="18"/>
        <v>1862.292584561027</v>
      </c>
      <c r="I83" s="1">
        <f t="shared" si="18"/>
        <v>1880.170040412089</v>
      </c>
      <c r="J83" s="1">
        <f t="shared" si="18"/>
        <v>1867.7098573249507</v>
      </c>
      <c r="K83" s="1">
        <f t="shared" si="18"/>
        <v>1924.2093099829958</v>
      </c>
      <c r="L83" s="10">
        <f t="shared" si="18"/>
        <v>1561.3472353297059</v>
      </c>
      <c r="M83" s="10">
        <f>M43/M67</f>
        <v>1530.4908599291819</v>
      </c>
      <c r="N83" s="10">
        <f>N43/N67</f>
        <v>1548.093382615967</v>
      </c>
      <c r="O83" s="10">
        <f>O43/O67</f>
        <v>1555.1188276982166</v>
      </c>
      <c r="P83" s="10">
        <f>P43/P67</f>
        <v>1523.3789998875607</v>
      </c>
    </row>
    <row r="84" spans="2:16" ht="12.75">
      <c r="B84" t="s">
        <v>139</v>
      </c>
      <c r="L84" s="15"/>
      <c r="M84" s="15"/>
      <c r="N84" s="15"/>
      <c r="O84" s="1"/>
      <c r="P84" s="1"/>
    </row>
    <row r="85" spans="2:16" ht="12.75">
      <c r="B85" t="s">
        <v>71</v>
      </c>
      <c r="C85" s="1">
        <f>C83*1000000/C70</f>
        <v>2441.7954030853703</v>
      </c>
      <c r="D85" s="1">
        <f aca="true" t="shared" si="19" ref="D85:K85">D83*1000000/D70</f>
        <v>2481.2455722266977</v>
      </c>
      <c r="E85" s="1">
        <f t="shared" si="19"/>
        <v>2655.79519505112</v>
      </c>
      <c r="F85" s="1">
        <f t="shared" si="19"/>
        <v>2883.660059061607</v>
      </c>
      <c r="G85" s="1">
        <f t="shared" si="19"/>
        <v>2980.137917111164</v>
      </c>
      <c r="H85" s="1">
        <f t="shared" si="19"/>
        <v>3090.074445487475</v>
      </c>
      <c r="I85" s="1">
        <f t="shared" si="19"/>
        <v>3068.6037922065516</v>
      </c>
      <c r="J85" s="1">
        <f t="shared" si="19"/>
        <v>3015.2740350322288</v>
      </c>
      <c r="K85" s="1">
        <f t="shared" si="19"/>
        <v>3106.4880594831884</v>
      </c>
      <c r="L85" s="10"/>
      <c r="M85" s="10"/>
      <c r="N85" s="10"/>
      <c r="O85" s="1"/>
      <c r="P85" s="1"/>
    </row>
    <row r="86" spans="2:16" ht="12.75">
      <c r="B86" t="s">
        <v>15</v>
      </c>
      <c r="C86" s="1">
        <f>C83*1000000/C71</f>
        <v>2584.677826591629</v>
      </c>
      <c r="D86" s="1">
        <f aca="true" t="shared" si="20" ref="D86:L86">D83*1000000/D71</f>
        <v>2624.667429699394</v>
      </c>
      <c r="E86" s="1">
        <f t="shared" si="20"/>
        <v>2808.2258403782566</v>
      </c>
      <c r="F86" s="1">
        <f t="shared" si="20"/>
        <v>3049.5913327981852</v>
      </c>
      <c r="G86" s="1">
        <f t="shared" si="20"/>
        <v>3151.1599391762556</v>
      </c>
      <c r="H86" s="1">
        <f t="shared" si="20"/>
        <v>3265.349455693161</v>
      </c>
      <c r="I86" s="1">
        <f t="shared" si="20"/>
        <v>3241.24967498224</v>
      </c>
      <c r="J86" s="1">
        <f t="shared" si="20"/>
        <v>3176.6833085300977</v>
      </c>
      <c r="K86" s="1">
        <f t="shared" si="20"/>
        <v>3272.7800697566845</v>
      </c>
      <c r="L86" s="10">
        <f t="shared" si="20"/>
        <v>2642.01490536</v>
      </c>
      <c r="M86" s="10">
        <f>M83*1000000/M71</f>
        <v>2586.176328673939</v>
      </c>
      <c r="N86" s="10">
        <f>N83*1000000/N71</f>
        <v>2608.5231397815296</v>
      </c>
      <c r="O86" s="10">
        <f>O83*1000000/O71</f>
        <v>2597.7774308874164</v>
      </c>
      <c r="P86" s="10">
        <f>P83*1000000/P71</f>
        <v>2568.414099644453</v>
      </c>
    </row>
    <row r="88" ht="12.75">
      <c r="B88" t="s">
        <v>123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1403.7600000000002</v>
      </c>
      <c r="O90" s="4">
        <f>SUM(O91:O95)</f>
        <v>1512.02</v>
      </c>
      <c r="P90" s="4">
        <f>SUM(P91:P95)</f>
        <v>1478.5</v>
      </c>
      <c r="Q90" s="4">
        <f>SUM(Q91:Q95)</f>
        <v>1548.5800000000002</v>
      </c>
      <c r="R90" s="4">
        <f>SUM(R91:R95)</f>
        <v>1562.3899999999999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469.29</v>
      </c>
      <c r="O91" s="1">
        <v>461.85</v>
      </c>
      <c r="P91" s="1">
        <v>444.06</v>
      </c>
      <c r="Q91" s="1">
        <v>437.36</v>
      </c>
      <c r="R91" s="1">
        <v>449.15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346.89</v>
      </c>
      <c r="O92" s="1">
        <v>398.41</v>
      </c>
      <c r="P92" s="1">
        <v>402.54</v>
      </c>
      <c r="Q92" s="1">
        <v>436.58</v>
      </c>
      <c r="R92" s="1">
        <v>479.96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176.01</v>
      </c>
      <c r="O93" s="1">
        <v>197.14</v>
      </c>
      <c r="P93" s="1">
        <v>200.15</v>
      </c>
      <c r="Q93" s="1">
        <v>192.56</v>
      </c>
      <c r="R93" s="1">
        <v>197.77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440.93</v>
      </c>
      <c r="O94" s="1">
        <v>471.03</v>
      </c>
      <c r="P94" s="1">
        <v>445.48</v>
      </c>
      <c r="Q94" s="1">
        <v>468.7</v>
      </c>
      <c r="R94" s="1">
        <v>458.98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-29.36</v>
      </c>
      <c r="O95" s="1">
        <v>-16.41</v>
      </c>
      <c r="P95" s="1">
        <v>-13.73</v>
      </c>
      <c r="Q95" s="1">
        <v>13.38</v>
      </c>
      <c r="R95" s="1">
        <v>-23.47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35.519999999999996</v>
      </c>
      <c r="N97" s="4">
        <f>SUM(N98:N102)</f>
        <v>33.47</v>
      </c>
      <c r="O97" s="4">
        <f>SUM(O98:O102)</f>
        <v>-19.160000000000004</v>
      </c>
      <c r="P97" s="4">
        <f>SUM(P98:P102)</f>
        <v>34.379999999999995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-17.13</v>
      </c>
      <c r="N98" s="1">
        <v>29.66</v>
      </c>
      <c r="O98" s="1">
        <v>-45.24</v>
      </c>
      <c r="P98" s="1">
        <v>33.8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-32.64</v>
      </c>
      <c r="N99" s="1">
        <v>-3.94</v>
      </c>
      <c r="O99" s="1">
        <v>19.06</v>
      </c>
      <c r="P99" s="1">
        <v>-7.06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59.08</v>
      </c>
      <c r="N100" s="1">
        <v>-12.17</v>
      </c>
      <c r="O100" s="1">
        <v>-46.33</v>
      </c>
      <c r="P100" s="12">
        <v>7.64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25.24</v>
      </c>
      <c r="N101" s="1">
        <v>19.92</v>
      </c>
      <c r="O101" s="1">
        <v>53.35</v>
      </c>
      <c r="P101" s="1">
        <v>0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0.97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15.27</v>
      </c>
      <c r="O105" s="1">
        <v>17.96</v>
      </c>
      <c r="P105" s="1">
        <v>16.155806549999998</v>
      </c>
    </row>
    <row r="106" spans="2:15" ht="12.75">
      <c r="B106" t="s">
        <v>132</v>
      </c>
      <c r="N106" s="1"/>
      <c r="O106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B1">
      <pane xSplit="16320" ySplit="4400" topLeftCell="N13" activePane="bottomRight" state="split"/>
      <selection pane="topLeft" activeCell="C11" sqref="C11"/>
      <selection pane="topRight" activeCell="Q8" sqref="Q8:R8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4.375" style="0" customWidth="1"/>
    <col min="2" max="2" width="56.75390625" style="0" customWidth="1"/>
    <col min="3" max="3" width="9.375" style="0" customWidth="1"/>
    <col min="4" max="4" width="9.125" style="0" customWidth="1"/>
    <col min="5" max="6" width="8.875" style="0" customWidth="1"/>
    <col min="7" max="7" width="9.25390625" style="0" customWidth="1"/>
    <col min="8" max="8" width="9.125" style="0" customWidth="1"/>
    <col min="9" max="9" width="9.25390625" style="0" customWidth="1"/>
    <col min="10" max="11" width="9.125" style="0" customWidth="1"/>
  </cols>
  <sheetData>
    <row r="4" ht="12.75">
      <c r="B4" s="7" t="s">
        <v>73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2015</v>
      </c>
    </row>
    <row r="9" spans="2:16" ht="12.75">
      <c r="B9" s="3" t="s">
        <v>110</v>
      </c>
      <c r="C9" s="4">
        <f>C10+C17</f>
        <v>232.817147332216</v>
      </c>
      <c r="D9" s="4">
        <f aca="true" t="shared" si="1" ref="D9:L9">D10+D17</f>
        <v>262.5048419763902</v>
      </c>
      <c r="E9" s="4">
        <f t="shared" si="1"/>
        <v>311.5939566167948</v>
      </c>
      <c r="F9" s="4">
        <f t="shared" si="1"/>
        <v>355.6425624567178</v>
      </c>
      <c r="G9" s="4">
        <f t="shared" si="1"/>
        <v>430.15334612781385</v>
      </c>
      <c r="H9" s="4">
        <f t="shared" si="1"/>
        <v>432.9395252325296</v>
      </c>
      <c r="I9" s="4">
        <f t="shared" si="1"/>
        <v>404.34139438695115</v>
      </c>
      <c r="J9" s="4">
        <f t="shared" si="1"/>
        <v>341.00399878908763</v>
      </c>
      <c r="K9" s="4">
        <f t="shared" si="1"/>
        <v>421.7760387890876</v>
      </c>
      <c r="L9" s="4">
        <f t="shared" si="1"/>
        <v>401.2178588991996</v>
      </c>
      <c r="M9" s="4">
        <f>M10+M17</f>
        <v>395.32891216057527</v>
      </c>
      <c r="N9" s="4">
        <f>N10+N17</f>
        <v>370.0735886620481</v>
      </c>
      <c r="O9" s="4">
        <f>O10+O17</f>
        <v>369.7921537424761</v>
      </c>
      <c r="P9" s="4">
        <f>P10+P17</f>
        <v>360.6299539555217</v>
      </c>
    </row>
    <row r="10" spans="2:16" ht="12.75">
      <c r="B10" s="5" t="s">
        <v>98</v>
      </c>
      <c r="C10" s="6">
        <f>SUM(C11:C16)</f>
        <v>113.90751070401673</v>
      </c>
      <c r="D10" s="6">
        <f aca="true" t="shared" si="2" ref="D10:J10">SUM(D11:D16)</f>
        <v>131.70984197639018</v>
      </c>
      <c r="E10" s="6">
        <f t="shared" si="2"/>
        <v>165.83955661679482</v>
      </c>
      <c r="F10" s="6">
        <f t="shared" si="2"/>
        <v>193.3374124567178</v>
      </c>
      <c r="G10" s="6">
        <f t="shared" si="2"/>
        <v>237.06104612781385</v>
      </c>
      <c r="H10" s="6">
        <f t="shared" si="2"/>
        <v>228.13858523252958</v>
      </c>
      <c r="I10" s="6">
        <f t="shared" si="2"/>
        <v>182.81263438695115</v>
      </c>
      <c r="J10" s="6">
        <f t="shared" si="2"/>
        <v>142.0464587890876</v>
      </c>
      <c r="K10" s="6">
        <f>J10</f>
        <v>142.0464587890876</v>
      </c>
      <c r="L10" s="6">
        <f>SUM(L11:L16)</f>
        <v>131.18330889919963</v>
      </c>
      <c r="M10" s="6">
        <f>SUM(M11:M16)</f>
        <v>123.8733905005753</v>
      </c>
      <c r="N10" s="6">
        <f>SUM(N11:N16)</f>
        <v>117.60020496204815</v>
      </c>
      <c r="O10" s="6">
        <f>SUM(O11:O16)</f>
        <v>118.40761859247608</v>
      </c>
      <c r="P10" s="6">
        <f>SUM(P11:P16)</f>
        <v>104.1077510155217</v>
      </c>
    </row>
    <row r="11" spans="2:16" ht="12.75">
      <c r="B11" t="s">
        <v>141</v>
      </c>
      <c r="C11" s="1">
        <v>30.299755454385835</v>
      </c>
      <c r="D11" s="1">
        <v>31.397757827502478</v>
      </c>
      <c r="E11" s="1">
        <v>34.53548682082201</v>
      </c>
      <c r="F11" s="1">
        <v>33.73446189905864</v>
      </c>
      <c r="G11" s="1">
        <v>52.414698943418976</v>
      </c>
      <c r="H11" s="1">
        <v>45.0035913059888</v>
      </c>
      <c r="I11" s="1">
        <v>41.811670313154856</v>
      </c>
      <c r="J11" s="1">
        <v>40.46879346876383</v>
      </c>
      <c r="K11" s="1">
        <v>40.46879346876383</v>
      </c>
      <c r="L11" s="1">
        <v>42.720598375423336</v>
      </c>
      <c r="M11" s="1">
        <v>41.86393882310295</v>
      </c>
      <c r="N11" s="1">
        <v>55.41092342737153</v>
      </c>
      <c r="O11" s="1">
        <v>61.46099791471318</v>
      </c>
      <c r="P11" s="1">
        <v>45.740032047435946</v>
      </c>
    </row>
    <row r="12" spans="2:16" ht="12.75">
      <c r="B12" t="s">
        <v>23</v>
      </c>
      <c r="C12" s="1">
        <v>9.549</v>
      </c>
      <c r="D12" s="1">
        <v>9.554</v>
      </c>
      <c r="E12" s="1">
        <v>11.688</v>
      </c>
      <c r="F12" s="1">
        <v>13.13</v>
      </c>
      <c r="G12" s="1">
        <v>16.677</v>
      </c>
      <c r="H12" s="1">
        <v>21.295</v>
      </c>
      <c r="I12" s="1">
        <v>24.992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</row>
    <row r="13" spans="2:16" ht="12.75">
      <c r="B13" t="s">
        <v>68</v>
      </c>
      <c r="C13" s="1">
        <v>14.35760285683616</v>
      </c>
      <c r="D13" s="1">
        <v>16.988573989731677</v>
      </c>
      <c r="E13" s="1">
        <v>19.0327058529827</v>
      </c>
      <c r="F13" s="1">
        <v>22.6214618501811</v>
      </c>
      <c r="G13" s="1">
        <v>25.24243883913054</v>
      </c>
      <c r="H13" s="1">
        <v>26.740451839863006</v>
      </c>
      <c r="I13" s="1">
        <v>26.872667770750528</v>
      </c>
      <c r="J13" s="1">
        <v>24.848159040020125</v>
      </c>
      <c r="K13" s="1">
        <v>24.848159040020125</v>
      </c>
      <c r="L13" s="1">
        <v>21.706833692603194</v>
      </c>
      <c r="M13" s="1">
        <v>19.308888570676242</v>
      </c>
      <c r="N13" s="1">
        <v>20.68526939854084</v>
      </c>
      <c r="O13" s="1">
        <v>19.13808949267028</v>
      </c>
      <c r="P13" s="1">
        <v>20.71394359437168</v>
      </c>
    </row>
    <row r="14" spans="2:16" ht="12.75">
      <c r="B14" t="s">
        <v>14</v>
      </c>
      <c r="C14" s="1">
        <v>50.24756333682136</v>
      </c>
      <c r="D14" s="1">
        <v>64.32103122490561</v>
      </c>
      <c r="E14" s="1">
        <v>90.309</v>
      </c>
      <c r="F14" s="1">
        <v>112.304</v>
      </c>
      <c r="G14" s="1">
        <v>128.36</v>
      </c>
      <c r="H14" s="1">
        <v>120.244</v>
      </c>
      <c r="I14" s="1">
        <v>74.783</v>
      </c>
      <c r="J14" s="1">
        <v>58.516</v>
      </c>
      <c r="K14" s="1">
        <v>58.516</v>
      </c>
      <c r="L14" s="1">
        <v>54.014</v>
      </c>
      <c r="M14" s="1">
        <v>54.285</v>
      </c>
      <c r="N14" s="1">
        <v>35.56</v>
      </c>
      <c r="O14" s="1">
        <v>32.748</v>
      </c>
      <c r="P14" s="1">
        <v>33.071</v>
      </c>
    </row>
    <row r="15" spans="2:16" ht="15">
      <c r="B15" t="s">
        <v>45</v>
      </c>
      <c r="C15" s="1">
        <v>9.45358905597338</v>
      </c>
      <c r="D15" s="1">
        <v>9.448478934250424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</v>
      </c>
      <c r="K15" s="1">
        <v>18.21350628030365</v>
      </c>
      <c r="L15" s="1">
        <v>12.741876831173087</v>
      </c>
      <c r="M15" s="1">
        <v>8.415563106796117</v>
      </c>
      <c r="N15" s="1">
        <v>5.944012136135784</v>
      </c>
      <c r="O15" s="24">
        <v>5.060531185092619</v>
      </c>
      <c r="P15" s="1">
        <v>4.582775373714072</v>
      </c>
    </row>
    <row r="16" spans="2:15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6" ht="12.75">
      <c r="B17" s="5" t="s">
        <v>18</v>
      </c>
      <c r="C17" s="6">
        <f>C18+C19+C20+C21</f>
        <v>118.90963662819928</v>
      </c>
      <c r="D17" s="6">
        <f aca="true" t="shared" si="3" ref="D17:P17">D18+D19+D20+D21</f>
        <v>130.79500000000002</v>
      </c>
      <c r="E17" s="6">
        <f t="shared" si="3"/>
        <v>145.7544</v>
      </c>
      <c r="F17" s="6">
        <f t="shared" si="3"/>
        <v>162.30515000000003</v>
      </c>
      <c r="G17" s="6">
        <f t="shared" si="3"/>
        <v>193.09230000000002</v>
      </c>
      <c r="H17" s="6">
        <f t="shared" si="3"/>
        <v>204.80094</v>
      </c>
      <c r="I17" s="6">
        <f t="shared" si="3"/>
        <v>221.52876</v>
      </c>
      <c r="J17" s="6">
        <f t="shared" si="3"/>
        <v>198.95754</v>
      </c>
      <c r="K17" s="6">
        <f t="shared" si="3"/>
        <v>279.72958</v>
      </c>
      <c r="L17" s="6">
        <f t="shared" si="3"/>
        <v>270.03454999999997</v>
      </c>
      <c r="M17" s="6">
        <f t="shared" si="3"/>
        <v>271.45552166</v>
      </c>
      <c r="N17" s="6">
        <f t="shared" si="3"/>
        <v>252.47338369999997</v>
      </c>
      <c r="O17" s="6">
        <f t="shared" si="3"/>
        <v>251.38453515</v>
      </c>
      <c r="P17" s="6">
        <f t="shared" si="3"/>
        <v>256.52220294000006</v>
      </c>
    </row>
    <row r="18" spans="2:16" ht="15">
      <c r="B18" t="s">
        <v>121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185.59533</v>
      </c>
      <c r="I18" s="1">
        <v>206.72028</v>
      </c>
      <c r="J18" s="1">
        <v>186.52083</v>
      </c>
      <c r="K18" s="1">
        <v>267.29287</v>
      </c>
      <c r="L18" s="1">
        <v>259.09546</v>
      </c>
      <c r="M18" s="1">
        <v>262.10677229</v>
      </c>
      <c r="N18" s="1">
        <v>243.81044615</v>
      </c>
      <c r="O18" s="24">
        <v>247.38569445000002</v>
      </c>
      <c r="P18" s="24">
        <v>253.95771064000002</v>
      </c>
    </row>
    <row r="19" spans="2:16" ht="13.5">
      <c r="B19" t="s">
        <v>63</v>
      </c>
      <c r="C19" s="1">
        <v>7.0033764099999996</v>
      </c>
      <c r="D19" s="1">
        <v>7.777</v>
      </c>
      <c r="E19" s="1">
        <v>8.125</v>
      </c>
      <c r="F19" s="1">
        <v>9.29899</v>
      </c>
      <c r="G19" s="1">
        <v>10.54085</v>
      </c>
      <c r="H19" s="1">
        <v>11.638110000000001</v>
      </c>
      <c r="I19" s="1">
        <v>7.05177</v>
      </c>
      <c r="J19" s="1">
        <v>5.00045</v>
      </c>
      <c r="K19" s="1">
        <v>5.00045</v>
      </c>
      <c r="L19" s="1">
        <v>4.14286</v>
      </c>
      <c r="M19" s="1">
        <v>2.8967444500000004</v>
      </c>
      <c r="N19" s="1">
        <v>2.19871561</v>
      </c>
      <c r="O19" s="25">
        <v>1.79117809</v>
      </c>
      <c r="P19" s="25">
        <v>1.8720723000000001</v>
      </c>
    </row>
    <row r="20" spans="2:15" ht="12.75">
      <c r="B20" t="s">
        <v>19</v>
      </c>
      <c r="C20" s="1">
        <v>6.0253488299999995</v>
      </c>
      <c r="D20" s="1">
        <v>7.949</v>
      </c>
      <c r="E20" s="1">
        <v>7.6694</v>
      </c>
      <c r="F20" s="1">
        <v>7.37896</v>
      </c>
      <c r="G20" s="1">
        <v>7.49838</v>
      </c>
      <c r="H20" s="1">
        <v>7.5675</v>
      </c>
      <c r="I20" s="1">
        <v>7.75671</v>
      </c>
      <c r="J20" s="1">
        <v>7.43626</v>
      </c>
      <c r="K20" s="1">
        <v>7.43626</v>
      </c>
      <c r="L20" s="1">
        <v>6.7962299999999995</v>
      </c>
      <c r="M20" s="1">
        <v>6.45200492</v>
      </c>
      <c r="N20" s="1">
        <v>6.024861940000001</v>
      </c>
      <c r="O20" s="1">
        <v>1.6510226100000003</v>
      </c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0.43936000000000003</v>
      </c>
      <c r="O21" s="32">
        <v>0.55664</v>
      </c>
      <c r="P21" s="32">
        <v>0.6924199999999999</v>
      </c>
    </row>
    <row r="22" spans="13:15" ht="12.75">
      <c r="M22" s="1"/>
      <c r="N22" s="1"/>
      <c r="O22" s="1"/>
    </row>
    <row r="23" spans="2:16" ht="12.75">
      <c r="B23" s="3" t="s">
        <v>20</v>
      </c>
      <c r="C23" s="4">
        <f>C24+C25+C26</f>
        <v>146.83249062862657</v>
      </c>
      <c r="D23" s="4">
        <f aca="true" t="shared" si="4" ref="D23:K23">D24+D25+D26</f>
        <v>160.752</v>
      </c>
      <c r="E23" s="4">
        <f t="shared" si="4"/>
        <v>177.17531</v>
      </c>
      <c r="F23" s="4">
        <f t="shared" si="4"/>
        <v>189.86899</v>
      </c>
      <c r="G23" s="4">
        <f t="shared" si="4"/>
        <v>207.73303</v>
      </c>
      <c r="H23" s="4">
        <f t="shared" si="4"/>
        <v>213.10844000000003</v>
      </c>
      <c r="I23" s="4">
        <f t="shared" si="4"/>
        <v>193.70942999999997</v>
      </c>
      <c r="J23" s="4">
        <f t="shared" si="4"/>
        <v>153.94813000000002</v>
      </c>
      <c r="K23" s="4">
        <f t="shared" si="4"/>
        <v>217.2635855714286</v>
      </c>
      <c r="L23" s="4">
        <f>L24+L25+L26</f>
        <v>279.69730999999996</v>
      </c>
      <c r="M23" s="4">
        <f>M24+M25+M26</f>
        <v>279.6884990715964</v>
      </c>
      <c r="N23" s="4">
        <f>N24+N25+N26</f>
        <v>285.33034726514506</v>
      </c>
      <c r="O23" s="4">
        <f>O24+O25+O26</f>
        <v>301.1134569838105</v>
      </c>
      <c r="P23" s="4">
        <f>P24+P25+P26</f>
        <v>315.64498796042557</v>
      </c>
    </row>
    <row r="24" spans="2:16" ht="15">
      <c r="B24" t="s">
        <v>21</v>
      </c>
      <c r="C24" s="1">
        <v>93.81976819664045</v>
      </c>
      <c r="D24" s="1">
        <v>105.064</v>
      </c>
      <c r="E24" s="1">
        <v>118.053</v>
      </c>
      <c r="F24" s="1">
        <v>131.54273999999998</v>
      </c>
      <c r="G24" s="1">
        <v>146.28122</v>
      </c>
      <c r="H24" s="1">
        <v>149.55154000000002</v>
      </c>
      <c r="I24" s="1">
        <v>129.53647999999998</v>
      </c>
      <c r="J24" s="1">
        <v>89.47486</v>
      </c>
      <c r="K24" s="1">
        <v>127.82122857142858</v>
      </c>
      <c r="L24" s="1">
        <v>187.28759</v>
      </c>
      <c r="M24" s="1">
        <v>191.89575476689188</v>
      </c>
      <c r="N24" s="1">
        <v>199.36980214662543</v>
      </c>
      <c r="O24" s="24">
        <v>204.73758018685214</v>
      </c>
      <c r="P24" s="24">
        <v>216.7524926300796</v>
      </c>
    </row>
    <row r="25" spans="2:16" ht="12.75">
      <c r="B25" t="s">
        <v>25</v>
      </c>
      <c r="C25" s="1">
        <v>48.09872243198613</v>
      </c>
      <c r="D25" s="1">
        <v>50.459</v>
      </c>
      <c r="E25" s="1">
        <v>53.41845</v>
      </c>
      <c r="F25" s="1">
        <v>52.46448</v>
      </c>
      <c r="G25" s="1">
        <v>54.84067</v>
      </c>
      <c r="H25" s="1">
        <v>56.076080000000005</v>
      </c>
      <c r="I25" s="1">
        <v>55.735659999999996</v>
      </c>
      <c r="J25" s="1">
        <v>55.48686000000001</v>
      </c>
      <c r="K25" s="1">
        <v>80.455947</v>
      </c>
      <c r="L25" s="1">
        <v>82.73992999999999</v>
      </c>
      <c r="M25" s="1">
        <v>78.26940339096186</v>
      </c>
      <c r="N25" s="1">
        <v>75.94252298444862</v>
      </c>
      <c r="O25" s="1">
        <v>86.31606839815879</v>
      </c>
      <c r="P25" s="1">
        <v>88.42205243966217</v>
      </c>
    </row>
    <row r="26" spans="2:16" ht="13.5">
      <c r="B26" t="s">
        <v>102</v>
      </c>
      <c r="C26" s="1">
        <v>4.914</v>
      </c>
      <c r="D26" s="1">
        <v>5.229</v>
      </c>
      <c r="E26" s="1">
        <v>5.70386</v>
      </c>
      <c r="F26" s="1">
        <v>5.86177</v>
      </c>
      <c r="G26" s="1">
        <v>6.61114</v>
      </c>
      <c r="H26" s="1">
        <v>7.48082</v>
      </c>
      <c r="I26" s="1">
        <v>8.43729</v>
      </c>
      <c r="J26" s="1">
        <v>8.98641</v>
      </c>
      <c r="K26" s="1">
        <v>8.98641</v>
      </c>
      <c r="L26" s="1">
        <v>9.66979</v>
      </c>
      <c r="M26" s="1">
        <v>9.523340913742663</v>
      </c>
      <c r="N26" s="1">
        <v>10.018022134071044</v>
      </c>
      <c r="O26" s="25">
        <v>10.059808398799603</v>
      </c>
      <c r="P26" s="25">
        <v>10.470442890683834</v>
      </c>
    </row>
    <row r="27" spans="13:15" ht="12.75">
      <c r="M27" s="1"/>
      <c r="N27" s="1"/>
      <c r="O27" s="1"/>
    </row>
    <row r="28" spans="2:16" ht="12.75">
      <c r="B28" s="3" t="s">
        <v>103</v>
      </c>
      <c r="C28" s="4">
        <f aca="true" t="shared" si="5" ref="C28:P28">SUM(C29:C37)</f>
        <v>236.73621319100002</v>
      </c>
      <c r="D28" s="4">
        <f t="shared" si="5"/>
        <v>250.20885812900002</v>
      </c>
      <c r="E28" s="4">
        <f t="shared" si="5"/>
        <v>259.68867767500006</v>
      </c>
      <c r="F28" s="4">
        <f t="shared" si="5"/>
        <v>287.15409863400004</v>
      </c>
      <c r="G28" s="4">
        <f t="shared" si="5"/>
        <v>326.94781286500006</v>
      </c>
      <c r="H28" s="4">
        <f t="shared" si="5"/>
        <v>351.57603177300007</v>
      </c>
      <c r="I28" s="4">
        <f t="shared" si="5"/>
        <v>296.404190688</v>
      </c>
      <c r="J28" s="4">
        <f t="shared" si="5"/>
        <v>237.86142036652546</v>
      </c>
      <c r="K28" s="4">
        <f t="shared" si="5"/>
        <v>139.91250906201918</v>
      </c>
      <c r="L28" s="4">
        <f t="shared" si="5"/>
        <v>235.66154755845528</v>
      </c>
      <c r="M28" s="4">
        <f t="shared" si="5"/>
        <v>227.5771893500637</v>
      </c>
      <c r="N28" s="18">
        <f t="shared" si="5"/>
        <v>185.33382224718937</v>
      </c>
      <c r="O28" s="18">
        <f t="shared" si="5"/>
        <v>194.47621563010426</v>
      </c>
      <c r="P28" s="18">
        <f t="shared" si="5"/>
        <v>200.71939477805023</v>
      </c>
    </row>
    <row r="29" spans="2:16" ht="12.75">
      <c r="B29" t="s">
        <v>104</v>
      </c>
      <c r="C29" s="1">
        <v>231.48292319100003</v>
      </c>
      <c r="D29" s="1">
        <v>247.170858129</v>
      </c>
      <c r="E29" s="1">
        <v>254.30867767500004</v>
      </c>
      <c r="F29" s="1">
        <v>287.15409863400004</v>
      </c>
      <c r="G29" s="1">
        <v>323.20581286500004</v>
      </c>
      <c r="H29" s="1">
        <v>347.10033177300005</v>
      </c>
      <c r="I29" s="1">
        <v>287.65031068800005</v>
      </c>
      <c r="J29" s="1">
        <v>203.52001036652547</v>
      </c>
      <c r="K29" s="1">
        <v>118.35486161777789</v>
      </c>
      <c r="L29" s="1">
        <v>171.40456847274424</v>
      </c>
      <c r="M29" s="1">
        <v>147.02630301530706</v>
      </c>
      <c r="N29" s="1">
        <v>134.34844106496968</v>
      </c>
      <c r="O29" s="1">
        <v>116.40625870531674</v>
      </c>
      <c r="P29" s="1">
        <v>123.02206924380852</v>
      </c>
    </row>
    <row r="30" spans="2:15" ht="12.75">
      <c r="B30" t="s">
        <v>24</v>
      </c>
      <c r="C30" s="1">
        <v>5.25329</v>
      </c>
      <c r="D30" s="1">
        <v>3.038</v>
      </c>
      <c r="E30" s="1">
        <v>5.38</v>
      </c>
      <c r="F30" s="1">
        <v>0</v>
      </c>
      <c r="G30" s="1">
        <v>0</v>
      </c>
      <c r="H30" s="1">
        <v>0</v>
      </c>
      <c r="I30" s="1">
        <v>4.23318</v>
      </c>
      <c r="J30" s="1">
        <v>4.82575</v>
      </c>
      <c r="M30" s="1"/>
      <c r="N30" s="1"/>
      <c r="O30" s="1"/>
    </row>
    <row r="31" spans="2:15" ht="12.75">
      <c r="B31" t="s">
        <v>82</v>
      </c>
      <c r="C31" s="1"/>
      <c r="D31" s="1"/>
      <c r="E31" s="1"/>
      <c r="F31" s="1"/>
      <c r="G31" s="1">
        <v>3.742</v>
      </c>
      <c r="H31" s="1">
        <v>4.4757</v>
      </c>
      <c r="I31" s="1">
        <v>4.5207</v>
      </c>
      <c r="J31" s="1">
        <v>4.4757</v>
      </c>
      <c r="M31" s="1"/>
      <c r="N31" s="1"/>
      <c r="O31" s="1"/>
    </row>
    <row r="32" spans="2:15" ht="12.75">
      <c r="B32" t="s">
        <v>126</v>
      </c>
      <c r="C32" s="1"/>
      <c r="D32" s="1"/>
      <c r="E32" s="1"/>
      <c r="F32" s="1"/>
      <c r="G32" s="1"/>
      <c r="H32" s="1"/>
      <c r="I32" s="1"/>
      <c r="J32" s="1">
        <v>25.03996</v>
      </c>
      <c r="M32" s="1"/>
      <c r="N32" s="1"/>
      <c r="O32" s="1"/>
    </row>
    <row r="33" spans="2:16" ht="12.75">
      <c r="B33" t="s">
        <v>127</v>
      </c>
      <c r="K33" s="1">
        <v>21.557647444241297</v>
      </c>
      <c r="L33" s="1">
        <v>51.93634466959156</v>
      </c>
      <c r="M33" s="1">
        <v>45.561454256462525</v>
      </c>
      <c r="N33" s="1">
        <v>42.271003692296915</v>
      </c>
      <c r="O33" s="1">
        <v>51.0080436765511</v>
      </c>
      <c r="P33" s="1">
        <v>58.00555081597196</v>
      </c>
    </row>
    <row r="34" spans="2:16" ht="12.75">
      <c r="B34" t="s">
        <v>128</v>
      </c>
      <c r="K34" s="1"/>
      <c r="L34" s="1">
        <v>12.32063441611948</v>
      </c>
      <c r="M34" s="1">
        <v>34.98943207829409</v>
      </c>
      <c r="N34" s="1">
        <v>8.714377489922773</v>
      </c>
      <c r="O34" s="1">
        <v>27.0619132482364</v>
      </c>
      <c r="P34" s="1">
        <v>19.69177471826974</v>
      </c>
    </row>
    <row r="35" spans="2:15" ht="12.75">
      <c r="B35" t="s">
        <v>53</v>
      </c>
      <c r="K35" s="1"/>
      <c r="M35" s="1"/>
      <c r="N35" s="1"/>
      <c r="O35" s="1">
        <v>0</v>
      </c>
    </row>
    <row r="36" spans="2:15" ht="12.75">
      <c r="B36" t="s">
        <v>54</v>
      </c>
      <c r="K36" s="1"/>
      <c r="M36" s="1"/>
      <c r="N36" s="1"/>
      <c r="O36" s="1"/>
    </row>
    <row r="37" spans="2:15" ht="12.75">
      <c r="B37" t="s">
        <v>55</v>
      </c>
      <c r="K37" s="1"/>
      <c r="M37" s="1"/>
      <c r="N37" s="1"/>
      <c r="O37" s="1"/>
    </row>
    <row r="38" spans="13:15" ht="12.75">
      <c r="M38" s="1"/>
      <c r="N38" s="1"/>
      <c r="O38" s="1"/>
    </row>
    <row r="39" spans="1:16" ht="12.75">
      <c r="A39" s="7"/>
      <c r="B39" s="7" t="s">
        <v>111</v>
      </c>
      <c r="C39" s="8">
        <f aca="true" t="shared" si="6" ref="C39:N39">C9+C23+C28</f>
        <v>616.3858511518426</v>
      </c>
      <c r="D39" s="8">
        <f t="shared" si="6"/>
        <v>673.4657001053902</v>
      </c>
      <c r="E39" s="8">
        <f t="shared" si="6"/>
        <v>748.4579442917948</v>
      </c>
      <c r="F39" s="8">
        <f t="shared" si="6"/>
        <v>832.6656510907178</v>
      </c>
      <c r="G39" s="8">
        <f t="shared" si="6"/>
        <v>964.8341889928139</v>
      </c>
      <c r="H39" s="8">
        <f t="shared" si="6"/>
        <v>997.6239970055296</v>
      </c>
      <c r="I39" s="8">
        <f t="shared" si="6"/>
        <v>894.4550150749512</v>
      </c>
      <c r="J39" s="8">
        <f t="shared" si="6"/>
        <v>732.8135491556131</v>
      </c>
      <c r="K39" s="8">
        <f t="shared" si="6"/>
        <v>778.9521334225353</v>
      </c>
      <c r="L39" s="8">
        <f t="shared" si="6"/>
        <v>916.5767164576548</v>
      </c>
      <c r="M39" s="8">
        <f t="shared" si="6"/>
        <v>902.5946005822354</v>
      </c>
      <c r="N39" s="8">
        <f t="shared" si="6"/>
        <v>840.7377581743825</v>
      </c>
      <c r="O39" s="8">
        <f>O9+O23+O28</f>
        <v>865.3818263563908</v>
      </c>
      <c r="P39" s="8">
        <f>P9+P23+P28</f>
        <v>876.9943366939974</v>
      </c>
    </row>
    <row r="40" spans="13:15" ht="12.75">
      <c r="M40" s="1"/>
      <c r="N40" s="1"/>
      <c r="O40" s="1"/>
    </row>
    <row r="41" spans="2:16" ht="12.75">
      <c r="B41" t="s">
        <v>99</v>
      </c>
      <c r="C41" s="1">
        <v>19.213996954180775</v>
      </c>
      <c r="D41" s="1">
        <v>35.37260394560307</v>
      </c>
      <c r="E41" s="1">
        <v>45.286364114605284</v>
      </c>
      <c r="F41" s="1">
        <v>48.55098061241877</v>
      </c>
      <c r="G41" s="1">
        <v>68.35789113893838</v>
      </c>
      <c r="H41" s="1">
        <v>51.15583571298889</v>
      </c>
      <c r="I41" s="1">
        <v>-43.38228056366778</v>
      </c>
      <c r="J41" s="1">
        <v>-204.66601883289695</v>
      </c>
      <c r="K41" s="1">
        <v>-193.0232796345034</v>
      </c>
      <c r="L41" s="1">
        <v>57.88542450774396</v>
      </c>
      <c r="M41" s="1">
        <v>16.083731885570746</v>
      </c>
      <c r="N41" s="1">
        <v>11.35959911992394</v>
      </c>
      <c r="O41" s="1">
        <v>0.21268761661560834</v>
      </c>
      <c r="P41" s="1">
        <v>50.217695599625614</v>
      </c>
    </row>
    <row r="42" spans="2:16" ht="12.75">
      <c r="B42" t="s">
        <v>100</v>
      </c>
      <c r="C42" s="1">
        <v>6.66978</v>
      </c>
      <c r="D42" s="1">
        <v>6.21917</v>
      </c>
      <c r="E42" s="1">
        <v>19.213996954180775</v>
      </c>
      <c r="F42" s="1">
        <v>35.37260394560307</v>
      </c>
      <c r="G42" s="1">
        <v>45.286364114605284</v>
      </c>
      <c r="H42" s="1">
        <v>48.55098061241877</v>
      </c>
      <c r="I42" s="1">
        <v>68.35789113893838</v>
      </c>
      <c r="J42" s="1">
        <v>51.15583571298889</v>
      </c>
      <c r="K42" s="1">
        <v>51.538946997395264</v>
      </c>
      <c r="L42" s="1">
        <v>0</v>
      </c>
      <c r="M42" s="1">
        <v>-8.808712012278445</v>
      </c>
      <c r="N42" s="1">
        <v>35.36616048542059</v>
      </c>
      <c r="O42" s="1">
        <v>-6.509806485192592</v>
      </c>
      <c r="P42" s="1">
        <v>-10.762567286664083</v>
      </c>
    </row>
    <row r="43" spans="2:16" ht="12.75">
      <c r="B43" s="3" t="s">
        <v>16</v>
      </c>
      <c r="C43" s="4">
        <f>C39-C41+C42</f>
        <v>603.8416341976618</v>
      </c>
      <c r="D43" s="4">
        <f>D39-D41+D42</f>
        <v>644.3122661597871</v>
      </c>
      <c r="E43" s="4">
        <f>E39-E41+E42</f>
        <v>722.3855771313703</v>
      </c>
      <c r="F43" s="4">
        <f aca="true" t="shared" si="7" ref="F43:K43">F39-F41+F42</f>
        <v>819.487274423902</v>
      </c>
      <c r="G43" s="4">
        <f t="shared" si="7"/>
        <v>941.7626619684808</v>
      </c>
      <c r="H43" s="4">
        <f t="shared" si="7"/>
        <v>995.0191419049596</v>
      </c>
      <c r="I43" s="4">
        <f t="shared" si="7"/>
        <v>1006.1951867775574</v>
      </c>
      <c r="J43" s="4">
        <f t="shared" si="7"/>
        <v>988.635403701499</v>
      </c>
      <c r="K43" s="4">
        <f t="shared" si="7"/>
        <v>1023.514360054434</v>
      </c>
      <c r="L43" s="18">
        <f>L39-L41+L42</f>
        <v>858.6912919499108</v>
      </c>
      <c r="M43" s="18">
        <f>M39-M41+M42</f>
        <v>877.7021566843863</v>
      </c>
      <c r="N43" s="18">
        <f>N39-N41+N42</f>
        <v>864.7443195398791</v>
      </c>
      <c r="O43" s="18">
        <f>O39-O41+O42</f>
        <v>858.6593322545825</v>
      </c>
      <c r="P43" s="18">
        <f>P39-P41+P42</f>
        <v>816.0140738077077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0.970326808999978</v>
      </c>
      <c r="D45" s="4">
        <f aca="true" t="shared" si="8" ref="D45:K45">D46+D47+D48</f>
        <v>39.78814187099999</v>
      </c>
      <c r="E45" s="4">
        <f t="shared" si="8"/>
        <v>40.937252324999946</v>
      </c>
      <c r="F45" s="4">
        <f t="shared" si="8"/>
        <v>46.22453136599995</v>
      </c>
      <c r="G45" s="4">
        <f t="shared" si="8"/>
        <v>52.02794713499998</v>
      </c>
      <c r="H45" s="4">
        <f t="shared" si="8"/>
        <v>56.141418226999974</v>
      </c>
      <c r="I45" s="4">
        <f t="shared" si="8"/>
        <v>46.52572931199995</v>
      </c>
      <c r="J45" s="4">
        <f t="shared" si="8"/>
        <v>32.921949633474526</v>
      </c>
      <c r="K45" s="4">
        <f t="shared" si="8"/>
        <v>31.73223999999999</v>
      </c>
      <c r="L45" s="4">
        <f>L46+L47+L48</f>
        <v>50.37758000000002</v>
      </c>
      <c r="M45" s="4">
        <f>M46+M47+M48</f>
        <v>61.219668908</v>
      </c>
      <c r="N45" s="4">
        <f>N46+N47+N48</f>
        <v>59.881784954319</v>
      </c>
      <c r="O45" s="4">
        <f>O46+O47+O48</f>
        <v>67.997239435445</v>
      </c>
      <c r="P45" s="4">
        <f>P46+P47+P48</f>
        <v>73.38852554065699</v>
      </c>
    </row>
    <row r="46" spans="2:16" ht="12.75">
      <c r="B46" t="s">
        <v>44</v>
      </c>
      <c r="C46" s="1">
        <v>7.68089999780841E-05</v>
      </c>
      <c r="D46" s="1">
        <v>39.78814187099999</v>
      </c>
      <c r="E46" s="1">
        <v>40.937252324999946</v>
      </c>
      <c r="F46" s="1">
        <v>46.22453136599995</v>
      </c>
      <c r="G46" s="1">
        <v>52.02794713499998</v>
      </c>
      <c r="H46" s="1">
        <v>56.141418226999974</v>
      </c>
      <c r="I46" s="1">
        <v>46.52572931199995</v>
      </c>
      <c r="J46" s="1">
        <v>32.921949633474526</v>
      </c>
      <c r="K46" s="1">
        <v>31.73223999999999</v>
      </c>
      <c r="L46" s="1">
        <v>50.37758000000002</v>
      </c>
      <c r="M46" s="1">
        <v>47.389993728</v>
      </c>
      <c r="N46" s="1">
        <v>59.881784954319</v>
      </c>
      <c r="O46" s="1">
        <v>67.997239435445</v>
      </c>
      <c r="P46" s="1">
        <v>73.38852554065699</v>
      </c>
    </row>
    <row r="47" spans="2:15" ht="12.75">
      <c r="B47" t="s">
        <v>58</v>
      </c>
      <c r="K47" s="1"/>
      <c r="M47" s="1"/>
      <c r="N47" s="1"/>
      <c r="O47" s="1"/>
    </row>
    <row r="48" spans="2:15" ht="12.75">
      <c r="B48" t="s">
        <v>122</v>
      </c>
      <c r="C48" s="11">
        <v>0.97025</v>
      </c>
      <c r="D48" s="11"/>
      <c r="E48" s="11"/>
      <c r="F48" s="11"/>
      <c r="G48" s="11"/>
      <c r="H48" s="11"/>
      <c r="I48" s="11"/>
      <c r="J48" s="11"/>
      <c r="M48" s="1">
        <v>13.82967518</v>
      </c>
      <c r="N48" s="1">
        <v>0</v>
      </c>
      <c r="O48" s="1"/>
    </row>
    <row r="49" spans="2:15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</row>
    <row r="50" spans="13:15" ht="12.75">
      <c r="M50" s="1"/>
      <c r="N50" s="1"/>
      <c r="O50" s="1"/>
    </row>
    <row r="51" spans="2:15" ht="12.75">
      <c r="B51" s="3" t="s">
        <v>49</v>
      </c>
      <c r="M51" s="1"/>
      <c r="N51" s="1"/>
      <c r="O51" s="1"/>
    </row>
    <row r="52" spans="2:16" ht="12.75">
      <c r="B52" t="s">
        <v>50</v>
      </c>
      <c r="C52" s="1">
        <v>105.032</v>
      </c>
      <c r="D52" s="1">
        <v>114.302</v>
      </c>
      <c r="E52" s="1">
        <v>128.89989</v>
      </c>
      <c r="F52" s="1">
        <v>143.81892</v>
      </c>
      <c r="G52" s="1">
        <v>173.00715</v>
      </c>
      <c r="H52" s="1">
        <v>183.48557</v>
      </c>
      <c r="I52" s="1">
        <v>198.35541</v>
      </c>
      <c r="J52" s="1">
        <v>178.47021</v>
      </c>
      <c r="K52" s="1">
        <v>259.24225</v>
      </c>
      <c r="L52" s="1">
        <v>250.96384</v>
      </c>
      <c r="M52" s="1">
        <v>254.35275097</v>
      </c>
      <c r="N52" s="1">
        <v>236.59068616999997</v>
      </c>
      <c r="O52" s="1">
        <v>240.51100412999998</v>
      </c>
      <c r="P52" s="1">
        <v>247.16988549</v>
      </c>
    </row>
    <row r="53" spans="2:16" ht="12.75">
      <c r="B53" t="s">
        <v>51</v>
      </c>
      <c r="C53" s="1">
        <v>24.831</v>
      </c>
      <c r="D53" s="1">
        <v>15.857</v>
      </c>
      <c r="E53" s="1">
        <v>18.593</v>
      </c>
      <c r="F53" s="1">
        <v>11.616</v>
      </c>
      <c r="G53" s="1">
        <v>15.591</v>
      </c>
      <c r="H53" s="1">
        <v>18.308</v>
      </c>
      <c r="I53" s="1">
        <v>16.513</v>
      </c>
      <c r="J53" s="1">
        <v>15.691</v>
      </c>
      <c r="K53" s="1">
        <v>15.691</v>
      </c>
      <c r="L53" s="1">
        <v>18.678</v>
      </c>
      <c r="M53" s="1">
        <v>22.084</v>
      </c>
      <c r="N53" s="1">
        <v>16.144</v>
      </c>
      <c r="O53" s="1">
        <v>17.896</v>
      </c>
      <c r="P53" s="1">
        <v>16.556</v>
      </c>
    </row>
    <row r="54" spans="2:16" ht="12.75">
      <c r="B54" t="s">
        <v>52</v>
      </c>
      <c r="C54" s="1">
        <v>47.461</v>
      </c>
      <c r="D54" s="1">
        <v>60.754000000000005</v>
      </c>
      <c r="E54" s="1">
        <v>90.309</v>
      </c>
      <c r="F54" s="1">
        <v>112.304</v>
      </c>
      <c r="G54" s="1">
        <v>128.36</v>
      </c>
      <c r="H54" s="1">
        <v>120.244</v>
      </c>
      <c r="I54" s="1">
        <v>74.783</v>
      </c>
      <c r="J54" s="1">
        <v>58.516</v>
      </c>
      <c r="K54" s="1">
        <v>58.516</v>
      </c>
      <c r="L54" s="1">
        <v>54.014</v>
      </c>
      <c r="M54" s="1">
        <v>54.285</v>
      </c>
      <c r="N54" s="1">
        <v>35.56</v>
      </c>
      <c r="O54" s="1">
        <v>32.748</v>
      </c>
      <c r="P54" s="1">
        <v>33.071</v>
      </c>
    </row>
    <row r="55" spans="2:15" ht="12.75">
      <c r="B55" t="s">
        <v>62</v>
      </c>
      <c r="C55" s="1">
        <v>6.0253488299999995</v>
      </c>
      <c r="D55" s="1">
        <v>7.949</v>
      </c>
      <c r="E55" s="1">
        <v>7.6694</v>
      </c>
      <c r="F55" s="1">
        <v>7.37896</v>
      </c>
      <c r="G55" s="1">
        <v>7.49838</v>
      </c>
      <c r="H55" s="1">
        <v>7.5675</v>
      </c>
      <c r="I55" s="1">
        <v>7.75671</v>
      </c>
      <c r="J55" s="1">
        <v>6.989</v>
      </c>
      <c r="K55" s="1">
        <v>6.989</v>
      </c>
      <c r="L55" s="1">
        <v>6.7962299999999995</v>
      </c>
      <c r="M55" s="1">
        <v>6.45200492</v>
      </c>
      <c r="N55" s="1">
        <v>6.02486194</v>
      </c>
      <c r="O55" s="1">
        <v>1.65102261</v>
      </c>
    </row>
    <row r="56" spans="2:16" ht="12.75">
      <c r="B56" t="s">
        <v>46</v>
      </c>
      <c r="C56" s="1">
        <v>12.921</v>
      </c>
      <c r="D56" s="1">
        <v>11.9</v>
      </c>
      <c r="E56" s="1">
        <v>12.964</v>
      </c>
      <c r="F56" s="1">
        <v>13.41</v>
      </c>
      <c r="G56" s="1">
        <v>14.208</v>
      </c>
      <c r="H56" s="1">
        <v>13.372</v>
      </c>
      <c r="I56" s="1">
        <v>13.37</v>
      </c>
      <c r="J56" s="1">
        <v>12.959</v>
      </c>
      <c r="K56" s="1">
        <v>12.959</v>
      </c>
      <c r="L56" s="1">
        <v>12.795</v>
      </c>
      <c r="M56" s="1">
        <v>10.886</v>
      </c>
      <c r="N56" s="1">
        <v>8.118</v>
      </c>
      <c r="O56" s="1">
        <v>6.609</v>
      </c>
      <c r="P56" s="1">
        <v>8.313</v>
      </c>
    </row>
    <row r="57" spans="2:16" ht="12.75">
      <c r="B57" s="16" t="s">
        <v>64</v>
      </c>
      <c r="C57" s="1">
        <f aca="true" t="shared" si="9" ref="C57:K57">C19</f>
        <v>7.0033764099999996</v>
      </c>
      <c r="D57" s="1">
        <f t="shared" si="9"/>
        <v>7.777</v>
      </c>
      <c r="E57" s="1">
        <f t="shared" si="9"/>
        <v>8.125</v>
      </c>
      <c r="F57" s="1">
        <f t="shared" si="9"/>
        <v>9.29899</v>
      </c>
      <c r="G57" s="1">
        <f t="shared" si="9"/>
        <v>10.54085</v>
      </c>
      <c r="H57" s="1">
        <f t="shared" si="9"/>
        <v>11.638110000000001</v>
      </c>
      <c r="I57" s="1">
        <f t="shared" si="9"/>
        <v>7.05177</v>
      </c>
      <c r="J57" s="1">
        <f t="shared" si="9"/>
        <v>5.00045</v>
      </c>
      <c r="K57" s="1">
        <f t="shared" si="9"/>
        <v>5.00045</v>
      </c>
      <c r="L57" s="1">
        <v>4.14286</v>
      </c>
      <c r="M57" s="1">
        <v>2.89674445</v>
      </c>
      <c r="N57" s="1">
        <v>2.19871561</v>
      </c>
      <c r="O57" s="1">
        <v>1.79117809</v>
      </c>
      <c r="P57" s="1">
        <v>1.8720723000000001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0</v>
      </c>
      <c r="P58" s="1">
        <v>-0.0007199999999999999</v>
      </c>
    </row>
    <row r="59" spans="2:16" ht="12.75">
      <c r="B59" t="s">
        <v>143</v>
      </c>
      <c r="C59" s="1">
        <v>17.91072</v>
      </c>
      <c r="D59" s="1">
        <v>17.342959999999998</v>
      </c>
      <c r="E59" s="1">
        <v>19.08968</v>
      </c>
      <c r="F59" s="1">
        <v>20.35453</v>
      </c>
      <c r="G59" s="1">
        <v>22.634619999999998</v>
      </c>
      <c r="H59" s="1">
        <v>28.55793</v>
      </c>
      <c r="I59" s="1">
        <v>24.327730000000003</v>
      </c>
      <c r="J59" s="1">
        <v>32.156949999999995</v>
      </c>
      <c r="K59" s="1">
        <v>32.156949999999995</v>
      </c>
      <c r="L59" s="1">
        <v>24.728309999999997</v>
      </c>
      <c r="M59" s="1">
        <v>25.246209999999998</v>
      </c>
      <c r="N59" s="1">
        <v>23.65019</v>
      </c>
      <c r="O59" s="1">
        <v>29.647759999999998</v>
      </c>
      <c r="P59" s="1">
        <v>26.14677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5" ht="12.75">
      <c r="B62" s="16"/>
      <c r="M62" s="1"/>
      <c r="N62" s="1"/>
      <c r="O62" s="1"/>
    </row>
    <row r="63" spans="2:17" ht="12.75">
      <c r="B63" s="3" t="s">
        <v>0</v>
      </c>
      <c r="C63" s="4">
        <v>58.255</v>
      </c>
      <c r="D63" s="4">
        <v>62.204</v>
      </c>
      <c r="E63" s="4">
        <v>63.99982</v>
      </c>
      <c r="F63" s="4">
        <v>72.26576</v>
      </c>
      <c r="G63" s="4">
        <v>81.3386</v>
      </c>
      <c r="H63" s="4">
        <v>87.35194</v>
      </c>
      <c r="I63" s="4">
        <v>72.39064</v>
      </c>
      <c r="J63" s="4">
        <v>51.21906</v>
      </c>
      <c r="K63" s="4">
        <v>80.04885</v>
      </c>
      <c r="L63" s="4">
        <v>103.42586000000001</v>
      </c>
      <c r="M63" s="4">
        <v>100.8803722407232</v>
      </c>
      <c r="N63" s="4">
        <v>97.72547871575827</v>
      </c>
      <c r="O63" s="4">
        <v>104.91167484096965</v>
      </c>
      <c r="P63" s="4">
        <v>110.78658315864925</v>
      </c>
      <c r="Q63" s="3"/>
    </row>
    <row r="64" spans="13:15" ht="12.75">
      <c r="M64" s="1"/>
      <c r="N64" s="1"/>
      <c r="O64" s="1"/>
    </row>
    <row r="65" spans="2:15" ht="12.75">
      <c r="B65" s="7" t="s">
        <v>1</v>
      </c>
      <c r="M65" s="1"/>
      <c r="N65" s="1"/>
      <c r="O65" s="1"/>
    </row>
    <row r="66" spans="2:16" ht="12.75">
      <c r="B66" t="s">
        <v>119</v>
      </c>
      <c r="C66" s="1">
        <v>5533.879</v>
      </c>
      <c r="D66" s="1">
        <v>5994.163</v>
      </c>
      <c r="E66" s="1">
        <v>6358.571</v>
      </c>
      <c r="F66" s="1">
        <v>6855.308</v>
      </c>
      <c r="G66" s="1">
        <v>7419.962</v>
      </c>
      <c r="H66" s="1">
        <v>7963.068</v>
      </c>
      <c r="I66" s="1">
        <v>8275.326</v>
      </c>
      <c r="J66" s="1">
        <v>7950.219</v>
      </c>
      <c r="K66" s="1">
        <v>7950.219</v>
      </c>
      <c r="L66" s="1">
        <v>8013.688</v>
      </c>
      <c r="M66" s="1">
        <v>7913.467</v>
      </c>
      <c r="N66" s="1">
        <v>7653.992</v>
      </c>
      <c r="O66" s="1">
        <v>7576.692</v>
      </c>
      <c r="P66" s="1">
        <v>7726.703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6858.472761853481</v>
      </c>
      <c r="D68" s="1">
        <f aca="true" t="shared" si="10" ref="D68:P68">D66/D67</f>
        <v>7148.775834502372</v>
      </c>
      <c r="E68" s="1">
        <f t="shared" si="10"/>
        <v>7297.23323209577</v>
      </c>
      <c r="F68" s="1">
        <f t="shared" si="10"/>
        <v>7553.855549917917</v>
      </c>
      <c r="G68" s="1">
        <f t="shared" si="10"/>
        <v>7863.232235101092</v>
      </c>
      <c r="H68" s="1">
        <f t="shared" si="10"/>
        <v>8166.734447239031</v>
      </c>
      <c r="I68" s="1">
        <f t="shared" si="10"/>
        <v>8309.522902611901</v>
      </c>
      <c r="J68" s="1">
        <f t="shared" si="10"/>
        <v>7962.9637141680305</v>
      </c>
      <c r="K68" s="1">
        <f t="shared" si="10"/>
        <v>7962.9637141680305</v>
      </c>
      <c r="L68" s="1">
        <f t="shared" si="10"/>
        <v>8013.688</v>
      </c>
      <c r="M68" s="1">
        <f t="shared" si="10"/>
        <v>7911.176880412082</v>
      </c>
      <c r="N68" s="1">
        <f t="shared" si="10"/>
        <v>7648.057002801344</v>
      </c>
      <c r="O68" s="1">
        <f t="shared" si="10"/>
        <v>7527.966114732121</v>
      </c>
      <c r="P68" s="1">
        <f t="shared" si="10"/>
        <v>7707.575624107703</v>
      </c>
    </row>
    <row r="69" spans="2:16" ht="12.75">
      <c r="B69" t="s">
        <v>109</v>
      </c>
      <c r="C69" s="1">
        <v>281614</v>
      </c>
      <c r="D69" s="1">
        <v>287390</v>
      </c>
      <c r="E69" s="1">
        <v>293553</v>
      </c>
      <c r="F69" s="1">
        <v>301084</v>
      </c>
      <c r="G69" s="1">
        <v>306377</v>
      </c>
      <c r="H69" s="1">
        <v>308968</v>
      </c>
      <c r="I69" s="1">
        <v>317501</v>
      </c>
      <c r="J69" s="1">
        <v>321702</v>
      </c>
      <c r="K69" s="1">
        <v>321702</v>
      </c>
      <c r="L69" s="1">
        <v>322415</v>
      </c>
      <c r="M69" s="1">
        <v>322955</v>
      </c>
      <c r="N69" s="1">
        <v>323609</v>
      </c>
      <c r="O69" s="1">
        <v>322027</v>
      </c>
      <c r="P69" s="1">
        <v>319002</v>
      </c>
    </row>
    <row r="70" spans="2:15" ht="12.75">
      <c r="B70" t="s">
        <v>59</v>
      </c>
      <c r="C70" s="1">
        <v>313739.71828535094</v>
      </c>
      <c r="D70" s="1">
        <v>319772.78650958167</v>
      </c>
      <c r="E70" s="1">
        <v>325827.3531305194</v>
      </c>
      <c r="F70" s="1">
        <v>333638.17463031155</v>
      </c>
      <c r="G70" s="1">
        <v>338889.80255921604</v>
      </c>
      <c r="H70" s="1">
        <v>341935.437928116</v>
      </c>
      <c r="I70" s="1">
        <v>350670.5551094881</v>
      </c>
      <c r="J70" s="1">
        <v>355017.22713177797</v>
      </c>
      <c r="K70" s="1">
        <v>355017.22713177797</v>
      </c>
      <c r="L70" s="1"/>
      <c r="M70" s="1"/>
      <c r="N70" s="1"/>
      <c r="O70" s="1"/>
    </row>
    <row r="71" spans="2:16" ht="12.75">
      <c r="B71" t="s">
        <v>60</v>
      </c>
      <c r="C71" s="1">
        <v>285466.00191744784</v>
      </c>
      <c r="D71" s="1">
        <v>291003.6729811249</v>
      </c>
      <c r="E71" s="1">
        <v>297162.5681061778</v>
      </c>
      <c r="F71" s="1">
        <v>304376.3244162664</v>
      </c>
      <c r="G71" s="1">
        <v>309805.9164768284</v>
      </c>
      <c r="H71" s="1">
        <v>313071.6079492593</v>
      </c>
      <c r="I71" s="1">
        <v>321767.95164198143</v>
      </c>
      <c r="J71" s="1">
        <v>325823.7794837442</v>
      </c>
      <c r="K71" s="1">
        <v>325823.7794837442</v>
      </c>
      <c r="L71" s="1">
        <v>327221.36737066996</v>
      </c>
      <c r="M71" s="1">
        <v>328502.71076496824</v>
      </c>
      <c r="N71" s="1">
        <v>329097.99825329037</v>
      </c>
      <c r="O71" s="1">
        <v>332334.1921408507</v>
      </c>
      <c r="P71" s="1">
        <v>328592.82027419255</v>
      </c>
    </row>
    <row r="72" spans="13:15" ht="12.75">
      <c r="M72" s="1"/>
      <c r="N72" s="1"/>
      <c r="O72" s="1"/>
    </row>
    <row r="73" spans="2:15" ht="12.75">
      <c r="B73" s="7" t="s">
        <v>61</v>
      </c>
      <c r="M73" s="1"/>
      <c r="N73" s="1"/>
      <c r="O73" s="1"/>
    </row>
    <row r="74" spans="2:16" ht="12.75">
      <c r="B74" t="s">
        <v>67</v>
      </c>
      <c r="C74" s="9">
        <f aca="true" t="shared" si="11" ref="C74:L74">C39/C66</f>
        <v>0.11138404926306532</v>
      </c>
      <c r="D74" s="9">
        <f t="shared" si="11"/>
        <v>0.1123535846631782</v>
      </c>
      <c r="E74" s="9">
        <f t="shared" si="11"/>
        <v>0.11770851411296576</v>
      </c>
      <c r="F74" s="9">
        <f t="shared" si="11"/>
        <v>0.12146290890076972</v>
      </c>
      <c r="G74" s="9">
        <f t="shared" si="11"/>
        <v>0.13003222779211185</v>
      </c>
      <c r="H74" s="9">
        <f t="shared" si="11"/>
        <v>0.12528136102888104</v>
      </c>
      <c r="I74" s="9">
        <f t="shared" si="11"/>
        <v>0.10808698232250323</v>
      </c>
      <c r="J74" s="9">
        <f t="shared" si="11"/>
        <v>0.09217526575753614</v>
      </c>
      <c r="K74" s="9">
        <f t="shared" si="11"/>
        <v>0.09797870139458238</v>
      </c>
      <c r="L74" s="14">
        <f t="shared" si="11"/>
        <v>0.11437639155126264</v>
      </c>
      <c r="M74" s="14">
        <f>M39/M66</f>
        <v>0.11405804820848252</v>
      </c>
      <c r="N74" s="14">
        <f>N39/N66</f>
        <v>0.10984304114433129</v>
      </c>
      <c r="O74" s="14">
        <f>O39/O66</f>
        <v>0.11421631318211045</v>
      </c>
      <c r="P74" s="14">
        <f>P39/P66</f>
        <v>0.11350175316613015</v>
      </c>
    </row>
    <row r="75" spans="2:16" ht="12.75">
      <c r="B75" t="s">
        <v>112</v>
      </c>
      <c r="C75" s="9">
        <f aca="true" t="shared" si="12" ref="C75:L75">C43/C66</f>
        <v>0.10911724564228127</v>
      </c>
      <c r="D75" s="9">
        <f t="shared" si="12"/>
        <v>0.1074899474972214</v>
      </c>
      <c r="E75" s="9">
        <f t="shared" si="12"/>
        <v>0.11360816402480531</v>
      </c>
      <c r="F75" s="9">
        <f t="shared" si="12"/>
        <v>0.11954054791176444</v>
      </c>
      <c r="G75" s="9">
        <f t="shared" si="12"/>
        <v>0.12692284164911904</v>
      </c>
      <c r="H75" s="9">
        <f t="shared" si="12"/>
        <v>0.12495424400557167</v>
      </c>
      <c r="I75" s="9">
        <f t="shared" si="12"/>
        <v>0.12158979438121924</v>
      </c>
      <c r="J75" s="9">
        <f t="shared" si="12"/>
        <v>0.12435322897413253</v>
      </c>
      <c r="K75" s="9">
        <f t="shared" si="12"/>
        <v>0.12874039822732355</v>
      </c>
      <c r="L75" s="14">
        <f t="shared" si="12"/>
        <v>0.10715307258654327</v>
      </c>
      <c r="M75" s="14">
        <f>M43/M66</f>
        <v>0.11091246816147542</v>
      </c>
      <c r="N75" s="14">
        <f>N43/N66</f>
        <v>0.11297951703370987</v>
      </c>
      <c r="O75" s="14">
        <f>O43/O66</f>
        <v>0.11332905339884247</v>
      </c>
      <c r="P75" s="14">
        <f>P43/P66</f>
        <v>0.1056096078505551</v>
      </c>
    </row>
    <row r="76" spans="2:16" ht="12.75">
      <c r="B76" t="s">
        <v>140</v>
      </c>
      <c r="C76" s="1">
        <f aca="true" t="shared" si="13" ref="C76:L76">C39/C67</f>
        <v>763.9244679756798</v>
      </c>
      <c r="D76" s="1">
        <f t="shared" si="13"/>
        <v>803.1905909598447</v>
      </c>
      <c r="E76" s="1">
        <f t="shared" si="13"/>
        <v>858.9464808857477</v>
      </c>
      <c r="F76" s="1">
        <f t="shared" si="13"/>
        <v>917.5132685092536</v>
      </c>
      <c r="G76" s="1">
        <f t="shared" si="13"/>
        <v>1022.473605176942</v>
      </c>
      <c r="H76" s="1">
        <f t="shared" si="13"/>
        <v>1023.1396067115522</v>
      </c>
      <c r="I76" s="1">
        <f t="shared" si="13"/>
        <v>898.1512550830482</v>
      </c>
      <c r="J76" s="1">
        <f t="shared" si="13"/>
        <v>733.9882965710552</v>
      </c>
      <c r="K76" s="1">
        <f t="shared" si="13"/>
        <v>780.2008439663641</v>
      </c>
      <c r="L76" s="10">
        <f t="shared" si="13"/>
        <v>916.5767164576548</v>
      </c>
      <c r="M76" s="10">
        <f>M39/M67</f>
        <v>902.3333940118736</v>
      </c>
      <c r="N76" s="10">
        <f>N39/N67</f>
        <v>840.0858400328991</v>
      </c>
      <c r="O76" s="10">
        <f>O39/O67</f>
        <v>859.8165353845592</v>
      </c>
      <c r="P76" s="10">
        <f>P39/P67</f>
        <v>874.8233459967541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1964.6408000890422</v>
      </c>
      <c r="D78" s="1">
        <f t="shared" si="14"/>
        <v>2106.075715374268</v>
      </c>
      <c r="E78" s="1">
        <f t="shared" si="14"/>
        <v>2297.099789507171</v>
      </c>
      <c r="F78" s="1">
        <f t="shared" si="14"/>
        <v>2495.714562679629</v>
      </c>
      <c r="G78" s="1">
        <f t="shared" si="14"/>
        <v>2847.04402937655</v>
      </c>
      <c r="H78" s="1">
        <f t="shared" si="14"/>
        <v>2917.5800058935597</v>
      </c>
      <c r="I78" s="1">
        <f t="shared" si="14"/>
        <v>2550.698945326847</v>
      </c>
      <c r="J78" s="1">
        <f t="shared" si="14"/>
        <v>2064.163350821288</v>
      </c>
      <c r="K78" s="1">
        <f t="shared" si="14"/>
        <v>2194.1248871661037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L79">C39*1000000/C71</f>
        <v>2159.226832658312</v>
      </c>
      <c r="D79" s="10">
        <f t="shared" si="15"/>
        <v>2314.2859098863423</v>
      </c>
      <c r="E79" s="10">
        <f t="shared" si="15"/>
        <v>2518.6817742952294</v>
      </c>
      <c r="F79" s="10">
        <f t="shared" si="15"/>
        <v>2735.645266390564</v>
      </c>
      <c r="G79" s="10">
        <f t="shared" si="15"/>
        <v>3114.318151070487</v>
      </c>
      <c r="H79" s="10">
        <f t="shared" si="15"/>
        <v>3186.568093926992</v>
      </c>
      <c r="I79" s="10">
        <f t="shared" si="15"/>
        <v>2779.8138705565566</v>
      </c>
      <c r="J79" s="10">
        <f t="shared" si="15"/>
        <v>2249.110087412065</v>
      </c>
      <c r="K79" s="10">
        <f t="shared" si="15"/>
        <v>2390.716032625846</v>
      </c>
      <c r="L79" s="10">
        <f t="shared" si="15"/>
        <v>2801.0906617212886</v>
      </c>
      <c r="M79" s="10">
        <f>M39*1000000/M71</f>
        <v>2747.6016818260264</v>
      </c>
      <c r="N79" s="10">
        <f>N39*1000000/N71</f>
        <v>2554.6729625724083</v>
      </c>
      <c r="O79" s="10">
        <f>O39*1000000/O71</f>
        <v>2603.95062205824</v>
      </c>
      <c r="P79" s="10">
        <f>P39*1000000/P71</f>
        <v>2668.9394368452545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2434.8988140573238</v>
      </c>
      <c r="D81" s="1">
        <f aca="true" t="shared" si="16" ref="D81:K81">D76*1000000/D70</f>
        <v>2511.754048013019</v>
      </c>
      <c r="E81" s="1">
        <f t="shared" si="16"/>
        <v>2636.201266201467</v>
      </c>
      <c r="F81" s="1">
        <f t="shared" si="16"/>
        <v>2750.024842108988</v>
      </c>
      <c r="G81" s="1">
        <f t="shared" si="16"/>
        <v>3017.1270939858973</v>
      </c>
      <c r="H81" s="1">
        <f t="shared" si="16"/>
        <v>2992.201138644903</v>
      </c>
      <c r="I81" s="1">
        <f t="shared" si="16"/>
        <v>2561.239436834447</v>
      </c>
      <c r="J81" s="1">
        <f t="shared" si="16"/>
        <v>2067.4723378947688</v>
      </c>
      <c r="K81" s="1">
        <f t="shared" si="16"/>
        <v>2197.6422109701266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2676.0611170663838</v>
      </c>
      <c r="D82" s="1">
        <f aca="true" t="shared" si="17" ref="D82:L82">D76*1000000/D71</f>
        <v>2760.0702861641935</v>
      </c>
      <c r="E82" s="1">
        <f t="shared" si="17"/>
        <v>2890.4935314021163</v>
      </c>
      <c r="F82" s="1">
        <f t="shared" si="17"/>
        <v>3014.4041927993662</v>
      </c>
      <c r="G82" s="1">
        <f t="shared" si="17"/>
        <v>3300.368233133523</v>
      </c>
      <c r="H82" s="1">
        <f t="shared" si="17"/>
        <v>3268.0689680342284</v>
      </c>
      <c r="I82" s="1">
        <f t="shared" si="17"/>
        <v>2791.3011550708625</v>
      </c>
      <c r="J82" s="1">
        <f t="shared" si="17"/>
        <v>2252.7155560408532</v>
      </c>
      <c r="K82" s="1">
        <f t="shared" si="17"/>
        <v>2394.5485047241295</v>
      </c>
      <c r="L82" s="10">
        <f t="shared" si="17"/>
        <v>2801.0906617212886</v>
      </c>
      <c r="M82" s="10">
        <f>M76*1000000/M71</f>
        <v>2746.8065390104507</v>
      </c>
      <c r="N82" s="10">
        <f>N76*1000000/N71</f>
        <v>2552.6920385165236</v>
      </c>
      <c r="O82" s="10">
        <f>O76*1000000/O71</f>
        <v>2587.204554083769</v>
      </c>
      <c r="P82" s="10">
        <f>P76*1000000/P71</f>
        <v>2662.3325039992123</v>
      </c>
    </row>
    <row r="83" spans="2:16" ht="12.75">
      <c r="B83" t="s">
        <v>138</v>
      </c>
      <c r="C83" s="1">
        <f aca="true" t="shared" si="18" ref="C83:L83">C43/C67</f>
        <v>748.3776570860615</v>
      </c>
      <c r="D83" s="1">
        <f t="shared" si="18"/>
        <v>768.4215391200652</v>
      </c>
      <c r="E83" s="1">
        <f t="shared" si="18"/>
        <v>829.0252699591964</v>
      </c>
      <c r="F83" s="1">
        <f t="shared" si="18"/>
        <v>902.9920312835105</v>
      </c>
      <c r="G83" s="1">
        <f t="shared" si="18"/>
        <v>998.0237798259843</v>
      </c>
      <c r="H83" s="1">
        <f t="shared" si="18"/>
        <v>1020.4681288490134</v>
      </c>
      <c r="I83" s="1">
        <f t="shared" si="18"/>
        <v>1010.3531811346131</v>
      </c>
      <c r="J83" s="1">
        <f t="shared" si="18"/>
        <v>990.220250060646</v>
      </c>
      <c r="K83" s="1">
        <f t="shared" si="18"/>
        <v>1025.1551196317196</v>
      </c>
      <c r="L83" s="10">
        <f t="shared" si="18"/>
        <v>858.6912919499108</v>
      </c>
      <c r="M83" s="10">
        <f>M43/M67</f>
        <v>877.4481538685054</v>
      </c>
      <c r="N83" s="10">
        <f>N43/N67</f>
        <v>864.0737864227785</v>
      </c>
      <c r="O83" s="10">
        <f>O43/O67</f>
        <v>853.1372738011532</v>
      </c>
      <c r="P83" s="10">
        <f>P43/P67</f>
        <v>813.9940391405121</v>
      </c>
    </row>
    <row r="84" spans="2:16" ht="12.75">
      <c r="B84" t="s">
        <v>139</v>
      </c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2385.345601685665</v>
      </c>
      <c r="D85" s="1">
        <f aca="true" t="shared" si="19" ref="D85:K85">D83*1000000/D70</f>
        <v>2403.023557781832</v>
      </c>
      <c r="E85" s="1">
        <f t="shared" si="19"/>
        <v>2544.36977741125</v>
      </c>
      <c r="F85" s="1">
        <f t="shared" si="19"/>
        <v>2706.5009340854735</v>
      </c>
      <c r="G85" s="1">
        <f t="shared" si="19"/>
        <v>2944.9802628734874</v>
      </c>
      <c r="H85" s="1">
        <f t="shared" si="19"/>
        <v>2984.3883249783053</v>
      </c>
      <c r="I85" s="1">
        <f t="shared" si="19"/>
        <v>2881.20335857442</v>
      </c>
      <c r="J85" s="1">
        <f t="shared" si="19"/>
        <v>2789.2174643488174</v>
      </c>
      <c r="K85" s="1">
        <f t="shared" si="19"/>
        <v>2887.620772417319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2621.599952566261</v>
      </c>
      <c r="D86" s="1">
        <f aca="true" t="shared" si="20" ref="D86:L86">D83*1000000/D71</f>
        <v>2640.5905164293463</v>
      </c>
      <c r="E86" s="1">
        <f t="shared" si="20"/>
        <v>2789.8038277249684</v>
      </c>
      <c r="F86" s="1">
        <f t="shared" si="20"/>
        <v>2966.696023467892</v>
      </c>
      <c r="G86" s="1">
        <f t="shared" si="20"/>
        <v>3221.4484189834075</v>
      </c>
      <c r="H86" s="1">
        <f t="shared" si="20"/>
        <v>3259.535847193159</v>
      </c>
      <c r="I86" s="1">
        <f t="shared" si="20"/>
        <v>3140.0056344293525</v>
      </c>
      <c r="J86" s="1">
        <f t="shared" si="20"/>
        <v>3039.1282417434772</v>
      </c>
      <c r="K86" s="1">
        <f t="shared" si="20"/>
        <v>3146.3483765857736</v>
      </c>
      <c r="L86" s="10">
        <f t="shared" si="20"/>
        <v>2624.190769844202</v>
      </c>
      <c r="M86" s="10">
        <f>M83*1000000/M71</f>
        <v>2671.053008437083</v>
      </c>
      <c r="N86" s="10">
        <f>N83*1000000/N71</f>
        <v>2625.582018149329</v>
      </c>
      <c r="O86" s="10">
        <f>O83*1000000/O71</f>
        <v>2567.1065270334097</v>
      </c>
      <c r="P86" s="10">
        <f>P83*1000000/P71</f>
        <v>2477.2118832702404</v>
      </c>
    </row>
    <row r="87" spans="13:15" ht="12.75">
      <c r="M87" s="1"/>
      <c r="N87" s="1"/>
      <c r="O87" s="1"/>
    </row>
    <row r="88" spans="2:15" ht="12.75">
      <c r="B88" t="s">
        <v>123</v>
      </c>
      <c r="M88" s="1"/>
      <c r="N88" s="1"/>
      <c r="O88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754.81</v>
      </c>
      <c r="O90" s="4">
        <f>SUM(O91:O95)</f>
        <v>803.87</v>
      </c>
      <c r="P90" s="4">
        <f>SUM(P91:P95)</f>
        <v>781.85</v>
      </c>
      <c r="Q90" s="4">
        <f>SUM(Q91:Q95)</f>
        <v>826.47</v>
      </c>
      <c r="R90" s="4">
        <f>SUM(R91:R95)</f>
        <v>846.8600000000001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241.61</v>
      </c>
      <c r="O91" s="1">
        <v>237.88</v>
      </c>
      <c r="P91" s="1">
        <v>230.93</v>
      </c>
      <c r="Q91" s="1">
        <v>240.06</v>
      </c>
      <c r="R91" s="1">
        <v>251.33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177.97</v>
      </c>
      <c r="O92" s="1">
        <v>204.37</v>
      </c>
      <c r="P92" s="1">
        <v>209.22</v>
      </c>
      <c r="Q92" s="1">
        <v>233.31</v>
      </c>
      <c r="R92" s="1">
        <v>242.11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84.43</v>
      </c>
      <c r="O93" s="1">
        <v>93.46</v>
      </c>
      <c r="P93" s="1">
        <v>96.25</v>
      </c>
      <c r="Q93" s="1">
        <v>98.56</v>
      </c>
      <c r="R93" s="1">
        <v>101.83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203</v>
      </c>
      <c r="O94" s="1">
        <v>207.05</v>
      </c>
      <c r="P94" s="1">
        <v>193.87</v>
      </c>
      <c r="Q94" s="1">
        <v>203.39</v>
      </c>
      <c r="R94" s="1">
        <v>199.06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47.8</v>
      </c>
      <c r="O95" s="1">
        <v>61.11</v>
      </c>
      <c r="P95" s="1">
        <v>51.58</v>
      </c>
      <c r="Q95" s="1">
        <v>51.15</v>
      </c>
      <c r="R95" s="1">
        <v>52.53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14.77999999999999</v>
      </c>
      <c r="N97" s="4">
        <f>SUM(N98:N102)</f>
        <v>15.709999999999999</v>
      </c>
      <c r="O97" s="4">
        <f>SUM(O98:O102)</f>
        <v>-9.399999999999999</v>
      </c>
      <c r="P97" s="4">
        <f>SUM(P98:P102)</f>
        <v>49.66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-34.88</v>
      </c>
      <c r="N98" s="1">
        <v>21.58</v>
      </c>
      <c r="O98" s="1">
        <v>-1.87</v>
      </c>
      <c r="P98" s="1">
        <v>25.47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33.41</v>
      </c>
      <c r="N99" s="1">
        <v>-5.93</v>
      </c>
      <c r="O99" s="1">
        <v>-11.37</v>
      </c>
      <c r="P99" s="1">
        <v>1.95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-18.76</v>
      </c>
      <c r="N100" s="1">
        <v>-8.75</v>
      </c>
      <c r="O100" s="1">
        <v>-22.56</v>
      </c>
      <c r="P100" s="12">
        <v>2.53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35.01</v>
      </c>
      <c r="N101" s="1">
        <v>8.81</v>
      </c>
      <c r="O101" s="1">
        <v>26.4</v>
      </c>
      <c r="P101" s="1">
        <v>19.71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0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12.514</v>
      </c>
      <c r="O105" s="1">
        <v>13.887</v>
      </c>
      <c r="P105" s="1">
        <v>13.47302915</v>
      </c>
    </row>
    <row r="106" spans="2:15" ht="12.75">
      <c r="B106" t="s">
        <v>132</v>
      </c>
      <c r="N106" s="1"/>
      <c r="O106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1">
      <pane xSplit="15800" ySplit="4000" topLeftCell="N5" activePane="bottomRight" state="split"/>
      <selection pane="topLeft" activeCell="C11" sqref="C11"/>
      <selection pane="topRight" activeCell="R9" sqref="R9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3.00390625" style="0" customWidth="1"/>
    <col min="2" max="2" width="58.625" style="0" customWidth="1"/>
    <col min="3" max="3" width="8.625" style="0" customWidth="1"/>
    <col min="4" max="5" width="9.875" style="0" customWidth="1"/>
    <col min="6" max="6" width="9.25390625" style="0" customWidth="1"/>
    <col min="7" max="7" width="9.375" style="0" customWidth="1"/>
    <col min="8" max="8" width="9.625" style="0" customWidth="1"/>
    <col min="9" max="9" width="9.875" style="0" customWidth="1"/>
    <col min="10" max="10" width="9.75390625" style="0" customWidth="1"/>
    <col min="11" max="11" width="10.125" style="0" customWidth="1"/>
  </cols>
  <sheetData>
    <row r="4" ht="12.75">
      <c r="B4" s="7" t="s">
        <v>113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>C10+C17</f>
        <v>718.7089273249098</v>
      </c>
      <c r="D9" s="4">
        <f aca="true" t="shared" si="1" ref="D9:L9">D10+D17</f>
        <v>843.6347014138597</v>
      </c>
      <c r="E9" s="4">
        <f t="shared" si="1"/>
        <v>1025.5704292577964</v>
      </c>
      <c r="F9" s="4">
        <f t="shared" si="1"/>
        <v>1273.2126809855126</v>
      </c>
      <c r="G9" s="4">
        <f t="shared" si="1"/>
        <v>1535.8189054853015</v>
      </c>
      <c r="H9" s="4">
        <f t="shared" si="1"/>
        <v>1563.4158318092886</v>
      </c>
      <c r="I9" s="4">
        <f t="shared" si="1"/>
        <v>1278.2947909090972</v>
      </c>
      <c r="J9" s="4">
        <f t="shared" si="1"/>
        <v>1107.2654230883488</v>
      </c>
      <c r="K9" s="4">
        <f t="shared" si="1"/>
        <v>1362.992873088349</v>
      </c>
      <c r="L9" s="4">
        <f t="shared" si="1"/>
        <v>1286.44203233525</v>
      </c>
      <c r="M9" s="4">
        <f>M10+M17</f>
        <v>1205.7147854942893</v>
      </c>
      <c r="N9" s="4">
        <f>N10+N17</f>
        <v>1100.184289920791</v>
      </c>
      <c r="O9" s="4">
        <f>O10+O17</f>
        <v>1109.9104930233245</v>
      </c>
      <c r="P9" s="4">
        <f>P10+P17</f>
        <v>1130.8798194278154</v>
      </c>
    </row>
    <row r="10" spans="2:16" ht="12.75">
      <c r="B10" s="5" t="s">
        <v>98</v>
      </c>
      <c r="C10" s="6">
        <f>SUM(C11:C16)</f>
        <v>354.51936389322674</v>
      </c>
      <c r="D10" s="6">
        <f aca="true" t="shared" si="2" ref="D10:J10">SUM(D11:D16)</f>
        <v>442.57570141385975</v>
      </c>
      <c r="E10" s="6">
        <f t="shared" si="2"/>
        <v>566.7817292577963</v>
      </c>
      <c r="F10" s="6">
        <f t="shared" si="2"/>
        <v>743.7905809855125</v>
      </c>
      <c r="G10" s="6">
        <f t="shared" si="2"/>
        <v>886.3364254853016</v>
      </c>
      <c r="H10" s="6">
        <f t="shared" si="2"/>
        <v>896.3169118092889</v>
      </c>
      <c r="I10" s="6">
        <f t="shared" si="2"/>
        <v>618.317670909097</v>
      </c>
      <c r="J10" s="6">
        <f t="shared" si="2"/>
        <v>474.60738308834885</v>
      </c>
      <c r="K10" s="6">
        <f>J10</f>
        <v>474.60738308834885</v>
      </c>
      <c r="L10" s="6">
        <f>SUM(L11:L16)</f>
        <v>435.9018323352498</v>
      </c>
      <c r="M10" s="6">
        <f>SUM(M11:M16)</f>
        <v>356.85102788428935</v>
      </c>
      <c r="N10" s="6">
        <f>SUM(N11:N16)</f>
        <v>321.11101645079094</v>
      </c>
      <c r="O10" s="6">
        <f>SUM(O11:O16)</f>
        <v>329.19977465332454</v>
      </c>
      <c r="P10" s="6">
        <f>SUM(P11:P16)</f>
        <v>338.96770592781536</v>
      </c>
    </row>
    <row r="11" spans="2:16" ht="12.75">
      <c r="B11" t="s">
        <v>141</v>
      </c>
      <c r="C11" s="1">
        <v>55.26397226634737</v>
      </c>
      <c r="D11" s="1">
        <v>58.13519470194473</v>
      </c>
      <c r="E11" s="1">
        <v>62.76110726087545</v>
      </c>
      <c r="F11" s="1">
        <v>62.6238635536799</v>
      </c>
      <c r="G11" s="1">
        <v>89.32801217618751</v>
      </c>
      <c r="H11" s="1">
        <v>84.5489491309284</v>
      </c>
      <c r="I11" s="1">
        <v>89.81348339169493</v>
      </c>
      <c r="J11" s="1">
        <v>87.07205152131934</v>
      </c>
      <c r="K11" s="1">
        <v>87.07205152131934</v>
      </c>
      <c r="L11" s="1">
        <v>96.12358661839303</v>
      </c>
      <c r="M11" s="1">
        <v>92.99275279531413</v>
      </c>
      <c r="N11" s="1">
        <v>105.71104293219787</v>
      </c>
      <c r="O11" s="1">
        <v>107.41682323307153</v>
      </c>
      <c r="P11" s="1">
        <v>104.2340855137851</v>
      </c>
    </row>
    <row r="12" spans="2:16" ht="12.75">
      <c r="B12" t="s">
        <v>7</v>
      </c>
      <c r="C12" s="1">
        <v>14.436</v>
      </c>
      <c r="D12" s="1">
        <v>16.571</v>
      </c>
      <c r="E12" s="1">
        <v>18.956</v>
      </c>
      <c r="F12" s="1">
        <v>22.294</v>
      </c>
      <c r="G12" s="1">
        <v>27.244</v>
      </c>
      <c r="H12" s="1">
        <v>35.179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26.05613374750582</v>
      </c>
      <c r="D13" s="1">
        <v>30.65076044062718</v>
      </c>
      <c r="E13" s="1">
        <v>34.378608807082514</v>
      </c>
      <c r="F13" s="1">
        <v>43.52020994139726</v>
      </c>
      <c r="G13" s="1">
        <v>48.308249959206876</v>
      </c>
      <c r="H13" s="1">
        <v>53.937968583988585</v>
      </c>
      <c r="I13" s="1">
        <v>55.3836532550549</v>
      </c>
      <c r="J13" s="1">
        <v>47.451370639382326</v>
      </c>
      <c r="K13" s="1">
        <v>47.451370639382326</v>
      </c>
      <c r="L13" s="1">
        <v>49.635046648550954</v>
      </c>
      <c r="M13" s="1">
        <v>43.9412791342827</v>
      </c>
      <c r="N13" s="1">
        <v>43.046648850384464</v>
      </c>
      <c r="O13" s="1">
        <v>50.00123330899778</v>
      </c>
      <c r="P13" s="1">
        <v>57.05608916164999</v>
      </c>
    </row>
    <row r="14" spans="2:16" ht="12.75">
      <c r="B14" t="s">
        <v>14</v>
      </c>
      <c r="C14" s="1">
        <v>194.31598955517762</v>
      </c>
      <c r="D14" s="1">
        <v>271.62475253196095</v>
      </c>
      <c r="E14" s="1">
        <v>383.078396</v>
      </c>
      <c r="F14" s="1">
        <v>547.944</v>
      </c>
      <c r="G14" s="1">
        <v>654.1389999999999</v>
      </c>
      <c r="H14" s="1">
        <v>649.9680000000001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>
        <v>156.5072105</v>
      </c>
    </row>
    <row r="15" spans="2:16" ht="15">
      <c r="B15" t="s">
        <v>45</v>
      </c>
      <c r="C15" s="1">
        <v>64.44726832419593</v>
      </c>
      <c r="D15" s="1">
        <v>65.5939937393269</v>
      </c>
      <c r="E15" s="1">
        <v>67.60761718983836</v>
      </c>
      <c r="F15" s="1">
        <v>67.40850749043543</v>
      </c>
      <c r="G15" s="1">
        <v>67.31716334990729</v>
      </c>
      <c r="H15" s="1">
        <v>72.68299409437182</v>
      </c>
      <c r="I15" s="1">
        <v>67.14753426234724</v>
      </c>
      <c r="J15" s="1">
        <v>57.78296092764714</v>
      </c>
      <c r="K15" s="1">
        <v>57.78296092764714</v>
      </c>
      <c r="L15" s="1">
        <v>53.62519906830579</v>
      </c>
      <c r="M15" s="1">
        <v>36.76799595469256</v>
      </c>
      <c r="N15" s="1">
        <v>26.0769564682086</v>
      </c>
      <c r="O15" s="24">
        <v>22.651350543755232</v>
      </c>
      <c r="P15" s="1">
        <v>21.17032075238024</v>
      </c>
    </row>
    <row r="16" spans="2:16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18</v>
      </c>
      <c r="C17" s="6">
        <f>C18+C19+C20+C21</f>
        <v>364.18956343168315</v>
      </c>
      <c r="D17" s="6">
        <f aca="true" t="shared" si="3" ref="D17:P17">D18+D19+D20+D21</f>
        <v>401.05899999999997</v>
      </c>
      <c r="E17" s="6">
        <f t="shared" si="3"/>
        <v>458.7887</v>
      </c>
      <c r="F17" s="6">
        <f t="shared" si="3"/>
        <v>529.4221</v>
      </c>
      <c r="G17" s="6">
        <f t="shared" si="3"/>
        <v>649.48248</v>
      </c>
      <c r="H17" s="6">
        <f t="shared" si="3"/>
        <v>667.0989199999999</v>
      </c>
      <c r="I17" s="6">
        <f t="shared" si="3"/>
        <v>659.97712</v>
      </c>
      <c r="J17" s="6">
        <f t="shared" si="3"/>
        <v>632.65804</v>
      </c>
      <c r="K17" s="6">
        <f t="shared" si="3"/>
        <v>888.38549</v>
      </c>
      <c r="L17" s="6">
        <f t="shared" si="3"/>
        <v>850.5402</v>
      </c>
      <c r="M17" s="6">
        <f t="shared" si="3"/>
        <v>848.86375761</v>
      </c>
      <c r="N17" s="6">
        <f t="shared" si="3"/>
        <v>779.0732734699999</v>
      </c>
      <c r="O17" s="6">
        <f t="shared" si="3"/>
        <v>780.71071837</v>
      </c>
      <c r="P17" s="6">
        <f t="shared" si="3"/>
        <v>791.9121135</v>
      </c>
    </row>
    <row r="18" spans="2:16" ht="15">
      <c r="B18" t="s">
        <v>121</v>
      </c>
      <c r="C18" s="1">
        <v>299.91099179168316</v>
      </c>
      <c r="D18" s="1">
        <v>331.851</v>
      </c>
      <c r="E18" s="1">
        <v>380.872</v>
      </c>
      <c r="F18" s="1">
        <v>440.4508</v>
      </c>
      <c r="G18" s="1">
        <v>549.75547</v>
      </c>
      <c r="H18" s="1">
        <v>567.11196</v>
      </c>
      <c r="I18" s="1">
        <v>595.68591</v>
      </c>
      <c r="J18" s="1">
        <v>583.2535</v>
      </c>
      <c r="K18" s="1">
        <v>838.98095</v>
      </c>
      <c r="L18" s="1">
        <v>802.8588000000001</v>
      </c>
      <c r="M18" s="1">
        <v>806.98694098</v>
      </c>
      <c r="N18" s="1">
        <v>740.2447289999999</v>
      </c>
      <c r="O18" s="24">
        <v>765.04506385</v>
      </c>
      <c r="P18" s="24">
        <v>784.55025804</v>
      </c>
    </row>
    <row r="19" spans="2:16" ht="13.5">
      <c r="B19" t="s">
        <v>63</v>
      </c>
      <c r="C19" s="1">
        <v>35.61226669</v>
      </c>
      <c r="D19" s="1">
        <v>38.9</v>
      </c>
      <c r="E19" s="1">
        <v>45.428</v>
      </c>
      <c r="F19" s="1">
        <v>54.42266</v>
      </c>
      <c r="G19" s="1">
        <v>63.79506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</v>
      </c>
      <c r="O19" s="25">
        <v>7.01659367</v>
      </c>
      <c r="P19" s="25">
        <v>6.61136546</v>
      </c>
    </row>
    <row r="20" spans="2:16" ht="12.75">
      <c r="B20" t="s">
        <v>19</v>
      </c>
      <c r="C20" s="1">
        <v>28.666304949999997</v>
      </c>
      <c r="D20" s="1">
        <v>30.308</v>
      </c>
      <c r="E20" s="1">
        <v>32.4887</v>
      </c>
      <c r="F20" s="1">
        <v>34.54864</v>
      </c>
      <c r="G20" s="1">
        <v>35.93195</v>
      </c>
      <c r="H20" s="1">
        <v>36.78987</v>
      </c>
      <c r="I20" s="1">
        <v>33.93194</v>
      </c>
      <c r="J20" s="1">
        <v>32.42723</v>
      </c>
      <c r="K20" s="1">
        <v>32.42723</v>
      </c>
      <c r="L20" s="1">
        <v>31.45881</v>
      </c>
      <c r="M20" s="1">
        <v>30.61544036</v>
      </c>
      <c r="N20" s="1">
        <v>28.82799097</v>
      </c>
      <c r="O20" s="1">
        <v>7.401440849999998</v>
      </c>
      <c r="P20" s="1"/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1.92792</v>
      </c>
      <c r="O21" s="32">
        <v>1.24762</v>
      </c>
      <c r="P21" s="32">
        <v>0.75049</v>
      </c>
    </row>
    <row r="22" spans="13:16" ht="12.75">
      <c r="M22" s="1"/>
      <c r="N22" s="1"/>
      <c r="O22" s="1"/>
      <c r="P22" s="1"/>
    </row>
    <row r="23" spans="2:16" ht="12.75">
      <c r="B23" s="3" t="s">
        <v>20</v>
      </c>
      <c r="C23" s="4">
        <f>C24+C25+C26</f>
        <v>601.3408420663145</v>
      </c>
      <c r="D23" s="4">
        <f aca="true" t="shared" si="4" ref="D23:K23">D24+D25+D26</f>
        <v>644.47</v>
      </c>
      <c r="E23" s="4">
        <f t="shared" si="4"/>
        <v>704.82705</v>
      </c>
      <c r="F23" s="4">
        <f t="shared" si="4"/>
        <v>777.86185</v>
      </c>
      <c r="G23" s="4">
        <f t="shared" si="4"/>
        <v>843.4636800000001</v>
      </c>
      <c r="H23" s="4">
        <f t="shared" si="4"/>
        <v>891.55217</v>
      </c>
      <c r="I23" s="4">
        <f t="shared" si="4"/>
        <v>817.48647</v>
      </c>
      <c r="J23" s="4">
        <f t="shared" si="4"/>
        <v>667.8819599999999</v>
      </c>
      <c r="K23" s="4">
        <f t="shared" si="4"/>
        <v>942.0459338571428</v>
      </c>
      <c r="L23" s="4">
        <f>L24+L25+L26</f>
        <v>1193.3445499999998</v>
      </c>
      <c r="M23" s="4">
        <f>M24+M25+M26</f>
        <v>1174.4598510466753</v>
      </c>
      <c r="N23" s="4">
        <f>N24+N25+N26</f>
        <v>1169.4784782223614</v>
      </c>
      <c r="O23" s="4">
        <f>O24+O25+O26</f>
        <v>1248.1064643380987</v>
      </c>
      <c r="P23" s="4">
        <f>P24+P25+P26</f>
        <v>1296.123651339297</v>
      </c>
    </row>
    <row r="24" spans="2:16" ht="15">
      <c r="B24" t="s">
        <v>21</v>
      </c>
      <c r="C24" s="1">
        <v>357.8154558451354</v>
      </c>
      <c r="D24" s="1">
        <v>389.822</v>
      </c>
      <c r="E24" s="1">
        <v>436.963</v>
      </c>
      <c r="F24" s="1">
        <v>494.14191</v>
      </c>
      <c r="G24" s="1">
        <v>543.16644</v>
      </c>
      <c r="H24" s="1">
        <v>562.9634</v>
      </c>
      <c r="I24" s="1">
        <v>493.84394</v>
      </c>
      <c r="J24" s="1">
        <v>351.74002</v>
      </c>
      <c r="K24" s="1">
        <v>502.4857428571429</v>
      </c>
      <c r="L24" s="1">
        <v>743.35645</v>
      </c>
      <c r="M24" s="1">
        <v>736.3398011423529</v>
      </c>
      <c r="N24" s="1">
        <v>739.9112428729801</v>
      </c>
      <c r="O24" s="24">
        <v>786.0389355812788</v>
      </c>
      <c r="P24" s="24">
        <v>828.6111488281887</v>
      </c>
    </row>
    <row r="25" spans="2:16" ht="12.75">
      <c r="B25" t="s">
        <v>25</v>
      </c>
      <c r="C25" s="1">
        <v>222.41438622117911</v>
      </c>
      <c r="D25" s="1">
        <v>231.262</v>
      </c>
      <c r="E25" s="1">
        <v>242.80465</v>
      </c>
      <c r="F25" s="1">
        <v>257.11259</v>
      </c>
      <c r="G25" s="1">
        <v>269.93378</v>
      </c>
      <c r="H25" s="1">
        <v>294.73152000000005</v>
      </c>
      <c r="I25" s="1">
        <v>284.64784000000003</v>
      </c>
      <c r="J25" s="1">
        <v>274.26278</v>
      </c>
      <c r="K25" s="1">
        <v>397.68103099999996</v>
      </c>
      <c r="L25" s="1">
        <v>405.51094</v>
      </c>
      <c r="M25" s="1">
        <v>393.3860434777298</v>
      </c>
      <c r="N25" s="1">
        <v>379.7729004884768</v>
      </c>
      <c r="O25" s="1">
        <v>410.79048571825456</v>
      </c>
      <c r="P25" s="1">
        <v>417.14903841039904</v>
      </c>
    </row>
    <row r="26" spans="2:16" ht="13.5">
      <c r="B26" t="s">
        <v>102</v>
      </c>
      <c r="C26" s="1">
        <v>21.111</v>
      </c>
      <c r="D26" s="1">
        <v>23.386</v>
      </c>
      <c r="E26" s="1">
        <v>25.0594</v>
      </c>
      <c r="F26" s="1">
        <v>26.60735</v>
      </c>
      <c r="G26" s="1">
        <v>30.36346</v>
      </c>
      <c r="H26" s="1">
        <v>33.85725</v>
      </c>
      <c r="I26" s="1">
        <v>38.99469</v>
      </c>
      <c r="J26" s="1">
        <v>41.87916</v>
      </c>
      <c r="K26" s="1">
        <v>41.87916</v>
      </c>
      <c r="L26" s="1">
        <v>44.477160000000005</v>
      </c>
      <c r="M26" s="1">
        <v>44.73400642659278</v>
      </c>
      <c r="N26" s="1">
        <v>49.7943348609046</v>
      </c>
      <c r="O26" s="25">
        <v>51.277043038565424</v>
      </c>
      <c r="P26" s="25">
        <v>50.36346410070954</v>
      </c>
    </row>
    <row r="27" spans="13:16" ht="12.75">
      <c r="M27" s="1"/>
      <c r="N27" s="1"/>
      <c r="O27" s="1"/>
      <c r="P27" s="1"/>
    </row>
    <row r="28" spans="2:16" ht="12.75">
      <c r="B28" s="3" t="s">
        <v>103</v>
      </c>
      <c r="C28" s="4">
        <f aca="true" t="shared" si="5" ref="C28:P28">SUM(C29:C37)</f>
        <v>773.9747655509999</v>
      </c>
      <c r="D28" s="4">
        <f t="shared" si="5"/>
        <v>826.4281629689998</v>
      </c>
      <c r="E28" s="4">
        <f t="shared" si="5"/>
        <v>850.2938206749999</v>
      </c>
      <c r="F28" s="4">
        <f t="shared" si="5"/>
        <v>960.1141332739998</v>
      </c>
      <c r="G28" s="4">
        <f t="shared" si="5"/>
        <v>1095.8253482649998</v>
      </c>
      <c r="H28" s="4">
        <f t="shared" si="5"/>
        <v>1178.9016708529998</v>
      </c>
      <c r="I28" s="4">
        <f t="shared" si="5"/>
        <v>990.302163168</v>
      </c>
      <c r="J28" s="4">
        <f t="shared" si="5"/>
        <v>754.1455038207041</v>
      </c>
      <c r="K28" s="4">
        <f t="shared" si="5"/>
        <v>598.1147684323813</v>
      </c>
      <c r="L28" s="4">
        <f t="shared" si="5"/>
        <v>759.7982380188148</v>
      </c>
      <c r="M28" s="4">
        <f t="shared" si="5"/>
        <v>686.2585959485668</v>
      </c>
      <c r="N28" s="4">
        <f t="shared" si="5"/>
        <v>654.1749006211937</v>
      </c>
      <c r="O28" s="18">
        <f t="shared" si="5"/>
        <v>503.92573028660485</v>
      </c>
      <c r="P28" s="18">
        <f t="shared" si="5"/>
        <v>562.8439692878087</v>
      </c>
    </row>
    <row r="29" spans="2:16" ht="12.75">
      <c r="B29" t="s">
        <v>104</v>
      </c>
      <c r="C29" s="1">
        <v>773.9747655509999</v>
      </c>
      <c r="D29" s="1">
        <v>826.4281629689998</v>
      </c>
      <c r="E29" s="1">
        <v>850.2938206749999</v>
      </c>
      <c r="F29" s="1">
        <v>960.1141332739998</v>
      </c>
      <c r="G29" s="1">
        <v>1080.6548482649998</v>
      </c>
      <c r="H29" s="1">
        <v>1160.5473708529998</v>
      </c>
      <c r="I29" s="1">
        <v>961.7732431679999</v>
      </c>
      <c r="J29" s="1">
        <v>680.4793638207042</v>
      </c>
      <c r="K29" s="1">
        <v>81.76572670380324</v>
      </c>
      <c r="L29" s="1">
        <v>74.92208954265672</v>
      </c>
      <c r="M29" s="1">
        <v>6.435483758271129</v>
      </c>
      <c r="N29" s="1">
        <v>-21.778812484932857</v>
      </c>
      <c r="O29" s="1">
        <v>-175.83095962530953</v>
      </c>
      <c r="P29" s="1">
        <v>-200.90781110461262</v>
      </c>
    </row>
    <row r="30" spans="2:16" ht="12.75">
      <c r="B30" t="s">
        <v>24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9.965219999999999</v>
      </c>
      <c r="J30" s="1">
        <v>13.53843</v>
      </c>
      <c r="M30" s="1"/>
      <c r="N30" s="1"/>
      <c r="O30" s="1"/>
      <c r="P30" s="1"/>
    </row>
    <row r="31" spans="2:16" ht="12.75">
      <c r="B31" t="s">
        <v>82</v>
      </c>
      <c r="C31" s="1"/>
      <c r="D31" s="1"/>
      <c r="E31" s="1"/>
      <c r="F31" s="1"/>
      <c r="G31" s="1">
        <v>15.1705</v>
      </c>
      <c r="H31" s="1">
        <v>18.3543</v>
      </c>
      <c r="I31" s="1">
        <v>18.5637</v>
      </c>
      <c r="J31" s="1">
        <v>18.7731</v>
      </c>
      <c r="M31" s="1"/>
      <c r="N31" s="1"/>
      <c r="O31" s="1"/>
      <c r="P31" s="1"/>
    </row>
    <row r="32" spans="2:16" ht="12.75">
      <c r="B32" t="s">
        <v>126</v>
      </c>
      <c r="C32" s="1"/>
      <c r="D32" s="1"/>
      <c r="E32" s="1"/>
      <c r="F32" s="1"/>
      <c r="G32" s="1"/>
      <c r="H32" s="1"/>
      <c r="I32" s="1"/>
      <c r="J32" s="1">
        <v>41.35461</v>
      </c>
      <c r="M32" s="1"/>
      <c r="N32" s="1"/>
      <c r="O32" s="1"/>
      <c r="P32" s="1"/>
    </row>
    <row r="33" spans="2:16" ht="12.75">
      <c r="B33" t="s">
        <v>127</v>
      </c>
      <c r="K33" s="1">
        <v>365.372328022125</v>
      </c>
      <c r="L33" s="1">
        <v>543.2227943871758</v>
      </c>
      <c r="M33" s="1">
        <v>537.439557260537</v>
      </c>
      <c r="N33" s="1">
        <v>538.3882378312558</v>
      </c>
      <c r="O33" s="1">
        <v>548.914959323658</v>
      </c>
      <c r="P33" s="1">
        <v>615.0484617520731</v>
      </c>
    </row>
    <row r="34" spans="2:16" ht="12.75">
      <c r="B34" t="s">
        <v>128</v>
      </c>
      <c r="K34" s="1">
        <v>50.372280813861146</v>
      </c>
      <c r="L34" s="1">
        <v>80.04307408898224</v>
      </c>
      <c r="M34" s="1">
        <v>74.72577352181564</v>
      </c>
      <c r="N34" s="1">
        <v>60.31577341567079</v>
      </c>
      <c r="O34" s="1">
        <v>68.12864253646497</v>
      </c>
      <c r="P34" s="1">
        <v>74.60753155042566</v>
      </c>
    </row>
    <row r="35" spans="2:16" ht="12.75">
      <c r="B35" t="s">
        <v>53</v>
      </c>
      <c r="K35" s="1">
        <v>100.60443289259192</v>
      </c>
      <c r="L35" s="1">
        <v>61.610279999999996</v>
      </c>
      <c r="M35" s="1">
        <v>67.65778140794299</v>
      </c>
      <c r="N35" s="1">
        <v>77.24970185919999</v>
      </c>
      <c r="O35" s="1">
        <v>62.71308805179149</v>
      </c>
      <c r="P35" s="1">
        <v>74.09578708992257</v>
      </c>
    </row>
    <row r="36" spans="2:16" ht="12.75">
      <c r="B36" t="s">
        <v>54</v>
      </c>
      <c r="K36" s="1"/>
      <c r="M36" s="1"/>
      <c r="N36" s="1"/>
      <c r="O36" s="1"/>
      <c r="P36" s="1"/>
    </row>
    <row r="37" spans="2:16" ht="12.75">
      <c r="B37" t="s">
        <v>55</v>
      </c>
      <c r="K37" s="1"/>
      <c r="M37" s="1"/>
      <c r="N37" s="1"/>
      <c r="O37" s="1"/>
      <c r="P37" s="1"/>
    </row>
    <row r="38" spans="13:16" ht="12.75">
      <c r="M38" s="1"/>
      <c r="N38" s="1"/>
      <c r="O38" s="1"/>
      <c r="P38" s="1"/>
    </row>
    <row r="39" spans="1:16" ht="12.75">
      <c r="A39" s="7"/>
      <c r="B39" s="7" t="s">
        <v>111</v>
      </c>
      <c r="C39" s="8">
        <f aca="true" t="shared" si="6" ref="C39:P39">C9+C23+C28</f>
        <v>2094.0245349422244</v>
      </c>
      <c r="D39" s="8">
        <f t="shared" si="6"/>
        <v>2314.5328643828598</v>
      </c>
      <c r="E39" s="8">
        <f t="shared" si="6"/>
        <v>2580.6912999327965</v>
      </c>
      <c r="F39" s="8">
        <f t="shared" si="6"/>
        <v>3011.1886642595127</v>
      </c>
      <c r="G39" s="8">
        <f t="shared" si="6"/>
        <v>3475.1079337503015</v>
      </c>
      <c r="H39" s="8">
        <f t="shared" si="6"/>
        <v>3633.8696726622884</v>
      </c>
      <c r="I39" s="8">
        <f t="shared" si="6"/>
        <v>3086.083424077097</v>
      </c>
      <c r="J39" s="8">
        <f t="shared" si="6"/>
        <v>2529.292886909053</v>
      </c>
      <c r="K39" s="8">
        <f t="shared" si="6"/>
        <v>2903.153575377873</v>
      </c>
      <c r="L39" s="8">
        <f t="shared" si="6"/>
        <v>3239.5848203540645</v>
      </c>
      <c r="M39" s="8">
        <f t="shared" si="6"/>
        <v>3066.4332324895313</v>
      </c>
      <c r="N39" s="8">
        <f t="shared" si="6"/>
        <v>2923.837668764346</v>
      </c>
      <c r="O39" s="8">
        <f t="shared" si="6"/>
        <v>2861.942687648028</v>
      </c>
      <c r="P39" s="8">
        <f t="shared" si="6"/>
        <v>2989.847440054921</v>
      </c>
    </row>
    <row r="40" spans="13:16" ht="12.75">
      <c r="M40" s="1"/>
      <c r="N40" s="1"/>
      <c r="O40" s="1"/>
      <c r="P40" s="1"/>
    </row>
    <row r="41" spans="2:16" ht="12.75">
      <c r="B41" t="s">
        <v>99</v>
      </c>
      <c r="C41" s="1">
        <v>93.70798671813276</v>
      </c>
      <c r="D41" s="1">
        <v>137.90175089257653</v>
      </c>
      <c r="E41" s="1">
        <v>140.7228344774377</v>
      </c>
      <c r="F41" s="1">
        <v>191.49212854640058</v>
      </c>
      <c r="G41" s="1">
        <v>279.74296833191283</v>
      </c>
      <c r="H41" s="1">
        <v>195.36305796401427</v>
      </c>
      <c r="I41" s="1">
        <v>-159.22221490791654</v>
      </c>
      <c r="J41" s="1">
        <v>-668.6796212465621</v>
      </c>
      <c r="K41" s="1">
        <v>-579.2577626613777</v>
      </c>
      <c r="L41" s="1">
        <v>103.73318845899185</v>
      </c>
      <c r="M41" s="1">
        <v>139.35743257444375</v>
      </c>
      <c r="N41" s="1">
        <v>125.15702508724229</v>
      </c>
      <c r="O41" s="1">
        <v>54.81676678864149</v>
      </c>
      <c r="P41" s="1">
        <v>249.06298542137768</v>
      </c>
    </row>
    <row r="42" spans="2:16" ht="12.75">
      <c r="B42" t="s">
        <v>100</v>
      </c>
      <c r="C42" s="1">
        <v>21.77394</v>
      </c>
      <c r="D42" s="1">
        <v>18.6961</v>
      </c>
      <c r="E42" s="1">
        <v>93.70798671813276</v>
      </c>
      <c r="F42" s="1">
        <v>137.90175089257653</v>
      </c>
      <c r="G42" s="1">
        <v>140.7228344774377</v>
      </c>
      <c r="H42" s="1">
        <v>191.49212854640058</v>
      </c>
      <c r="I42" s="1">
        <v>279.74296833191283</v>
      </c>
      <c r="J42" s="1">
        <v>195.36305796401427</v>
      </c>
      <c r="K42" s="1">
        <v>195.5137685036512</v>
      </c>
      <c r="L42" s="1">
        <v>0</v>
      </c>
      <c r="M42" s="1">
        <v>-31.953071904959923</v>
      </c>
      <c r="N42" s="1">
        <v>33.14753114416102</v>
      </c>
      <c r="O42" s="1">
        <v>68.75937333488517</v>
      </c>
      <c r="P42" s="1">
        <v>54.559196565806104</v>
      </c>
    </row>
    <row r="43" spans="2:16" ht="12.75">
      <c r="B43" s="3" t="s">
        <v>16</v>
      </c>
      <c r="C43" s="4">
        <f>C39-C41+C42</f>
        <v>2022.0904882240916</v>
      </c>
      <c r="D43" s="4">
        <f>D39-D41+D42</f>
        <v>2195.327213490283</v>
      </c>
      <c r="E43" s="4">
        <f>E39-E41+E42</f>
        <v>2533.6764521734917</v>
      </c>
      <c r="F43" s="4">
        <f aca="true" t="shared" si="7" ref="F43:K43">F39-F41+F42</f>
        <v>2957.598286605689</v>
      </c>
      <c r="G43" s="4">
        <f t="shared" si="7"/>
        <v>3336.0877998958263</v>
      </c>
      <c r="H43" s="4">
        <f t="shared" si="7"/>
        <v>3629.9987432446746</v>
      </c>
      <c r="I43" s="4">
        <f t="shared" si="7"/>
        <v>3525.0486073169263</v>
      </c>
      <c r="J43" s="4">
        <f t="shared" si="7"/>
        <v>3393.335566119629</v>
      </c>
      <c r="K43" s="4">
        <f t="shared" si="7"/>
        <v>3677.925106542902</v>
      </c>
      <c r="L43" s="4">
        <f>L39-L41+L42</f>
        <v>3135.851631895073</v>
      </c>
      <c r="M43" s="4">
        <f>M39-M41+M42</f>
        <v>2895.1227280101275</v>
      </c>
      <c r="N43" s="4">
        <f>N39-N41+N42</f>
        <v>2831.8281748212644</v>
      </c>
      <c r="O43" s="4">
        <f>O39-O41+O42</f>
        <v>2875.885294194272</v>
      </c>
      <c r="P43" s="4">
        <f>P39-P41+P42</f>
        <v>2795.3436511993496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10.154104449000117</v>
      </c>
      <c r="D45" s="4">
        <f aca="true" t="shared" si="8" ref="D45:K45">D46+D47+D48</f>
        <v>10.841837031000182</v>
      </c>
      <c r="E45" s="4">
        <f t="shared" si="8"/>
        <v>16.96890932500014</v>
      </c>
      <c r="F45" s="4">
        <f t="shared" si="8"/>
        <v>19.16053672600026</v>
      </c>
      <c r="G45" s="4">
        <f t="shared" si="8"/>
        <v>21.566111735000277</v>
      </c>
      <c r="H45" s="4">
        <f t="shared" si="8"/>
        <v>23.160489147000135</v>
      </c>
      <c r="I45" s="4">
        <f t="shared" si="8"/>
        <v>24.997906832000126</v>
      </c>
      <c r="J45" s="4">
        <f t="shared" si="8"/>
        <v>22.390376179295856</v>
      </c>
      <c r="K45" s="4">
        <f t="shared" si="8"/>
        <v>10.962360000000004</v>
      </c>
      <c r="L45" s="4">
        <f>L46+L47+L48</f>
        <v>17.403660000000002</v>
      </c>
      <c r="M45" s="4">
        <f>M46+M47+M48</f>
        <v>16.371557268</v>
      </c>
      <c r="N45" s="4">
        <f>N46+N47+N48</f>
        <v>15.700315941</v>
      </c>
      <c r="O45" s="4">
        <f>O46+O47+O48</f>
        <v>17.828094855</v>
      </c>
      <c r="P45" s="4">
        <f>P46+P47+P48</f>
        <v>19.241628122999998</v>
      </c>
    </row>
    <row r="46" spans="2:16" ht="12.75">
      <c r="B46" t="s">
        <v>44</v>
      </c>
      <c r="C46" s="1">
        <v>0.0002344490001178201</v>
      </c>
      <c r="D46" s="1">
        <v>10.841837031000182</v>
      </c>
      <c r="E46" s="1">
        <v>16.96890932500014</v>
      </c>
      <c r="F46" s="1">
        <v>19.16053672600026</v>
      </c>
      <c r="G46" s="1">
        <v>21.566111735000277</v>
      </c>
      <c r="H46" s="1">
        <v>23.160489147000135</v>
      </c>
      <c r="I46" s="1">
        <v>19.193646832000127</v>
      </c>
      <c r="J46" s="1">
        <v>22.369776179295854</v>
      </c>
      <c r="K46" s="1">
        <v>10.962360000000004</v>
      </c>
      <c r="L46" s="1">
        <v>17.403660000000002</v>
      </c>
      <c r="M46" s="1">
        <v>16.371557268</v>
      </c>
      <c r="N46" s="1">
        <v>15.700315941</v>
      </c>
      <c r="O46" s="1">
        <v>17.828094855</v>
      </c>
      <c r="P46" s="1">
        <v>19.241628122999998</v>
      </c>
    </row>
    <row r="47" spans="2:16" ht="12.75">
      <c r="B47" t="s">
        <v>58</v>
      </c>
      <c r="K47" s="1"/>
      <c r="M47" s="1"/>
      <c r="N47" s="1"/>
      <c r="O47" s="1"/>
      <c r="P47" s="1"/>
    </row>
    <row r="48" spans="2:16" ht="12.75">
      <c r="B48" t="s">
        <v>122</v>
      </c>
      <c r="C48" s="1">
        <v>10.15387</v>
      </c>
      <c r="D48" s="1"/>
      <c r="E48" s="1"/>
      <c r="F48" s="1"/>
      <c r="G48" s="1"/>
      <c r="H48" s="1"/>
      <c r="I48" s="1">
        <v>5.80426</v>
      </c>
      <c r="J48" s="1">
        <v>0.0206</v>
      </c>
      <c r="M48" s="1">
        <v>0</v>
      </c>
      <c r="N48" s="1">
        <v>0</v>
      </c>
      <c r="O48" s="1"/>
      <c r="P48" s="1"/>
    </row>
    <row r="49" spans="2:16" ht="12.75">
      <c r="B49" t="s">
        <v>125</v>
      </c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</row>
    <row r="50" spans="13:16" ht="12.75">
      <c r="M50" s="1"/>
      <c r="N50" s="1"/>
      <c r="O50" s="1"/>
      <c r="P50" s="1"/>
    </row>
    <row r="51" spans="2:16" ht="12.75">
      <c r="B51" s="3" t="s">
        <v>49</v>
      </c>
      <c r="M51" s="1"/>
      <c r="N51" s="1"/>
      <c r="O51" s="1"/>
      <c r="P51" s="1"/>
    </row>
    <row r="52" spans="2:16" ht="12.75">
      <c r="B52" t="s">
        <v>50</v>
      </c>
      <c r="C52" s="1">
        <v>298.895</v>
      </c>
      <c r="D52" s="1">
        <v>330.393</v>
      </c>
      <c r="E52" s="1">
        <v>378.9736</v>
      </c>
      <c r="F52" s="1">
        <v>437.48469</v>
      </c>
      <c r="G52" s="1">
        <v>545.46234</v>
      </c>
      <c r="H52" s="1">
        <v>562.66367</v>
      </c>
      <c r="I52" s="1">
        <v>591.01544</v>
      </c>
      <c r="J52" s="1">
        <v>574.4028</v>
      </c>
      <c r="K52" s="1">
        <v>830.13025</v>
      </c>
      <c r="L52" s="1">
        <v>797.75977</v>
      </c>
      <c r="M52" s="1">
        <v>802.89080994</v>
      </c>
      <c r="N52" s="1">
        <v>737.1716250400001</v>
      </c>
      <c r="O52" s="1">
        <v>763.78960321</v>
      </c>
      <c r="P52" s="1">
        <v>783.22707414</v>
      </c>
    </row>
    <row r="53" spans="2:16" ht="12.75">
      <c r="B53" t="s">
        <v>51</v>
      </c>
      <c r="C53" s="1">
        <v>17.08</v>
      </c>
      <c r="D53" s="1">
        <v>25.956</v>
      </c>
      <c r="E53" s="1">
        <v>33.677</v>
      </c>
      <c r="F53" s="1">
        <v>51.933</v>
      </c>
      <c r="G53" s="1">
        <v>49.687</v>
      </c>
      <c r="H53" s="1">
        <v>55.788</v>
      </c>
      <c r="I53" s="1">
        <v>45.828</v>
      </c>
      <c r="J53" s="1">
        <v>32.276</v>
      </c>
      <c r="K53" s="1">
        <v>32.276</v>
      </c>
      <c r="L53" s="1">
        <v>33.873</v>
      </c>
      <c r="M53" s="1">
        <v>26.087</v>
      </c>
      <c r="N53" s="1">
        <v>33.417</v>
      </c>
      <c r="O53" s="1">
        <v>42.959</v>
      </c>
      <c r="P53" s="1">
        <v>96.129</v>
      </c>
    </row>
    <row r="54" spans="2:16" ht="12.75">
      <c r="B54" t="s">
        <v>52</v>
      </c>
      <c r="C54" s="1">
        <v>183.134</v>
      </c>
      <c r="D54" s="1">
        <v>255.99399999999997</v>
      </c>
      <c r="E54" s="1">
        <v>361.034</v>
      </c>
      <c r="F54" s="1">
        <v>547.944</v>
      </c>
      <c r="G54" s="1">
        <v>654.1389999999999</v>
      </c>
      <c r="H54" s="1">
        <v>649.9680000000001</v>
      </c>
      <c r="I54" s="1">
        <v>364.226</v>
      </c>
      <c r="J54" s="1">
        <v>282.30100000000004</v>
      </c>
      <c r="K54" s="1">
        <v>282.30100000000004</v>
      </c>
      <c r="L54" s="1">
        <v>236.518</v>
      </c>
      <c r="M54" s="1">
        <v>183.149</v>
      </c>
      <c r="N54" s="1">
        <v>148.32</v>
      </c>
      <c r="O54" s="1">
        <v>156.799</v>
      </c>
      <c r="P54" s="1">
        <v>171.061</v>
      </c>
    </row>
    <row r="55" spans="2:16" ht="12.75">
      <c r="B55" t="s">
        <v>62</v>
      </c>
      <c r="C55" s="1">
        <v>28.666304949999997</v>
      </c>
      <c r="D55" s="1">
        <v>30.308</v>
      </c>
      <c r="E55" s="1">
        <v>32.4887</v>
      </c>
      <c r="F55" s="1">
        <v>34.54864</v>
      </c>
      <c r="G55" s="1">
        <v>35.93195</v>
      </c>
      <c r="H55" s="1">
        <v>36.78987</v>
      </c>
      <c r="I55" s="1">
        <v>33.93194</v>
      </c>
      <c r="J55" s="1">
        <v>32.539</v>
      </c>
      <c r="K55" s="1">
        <v>32.539</v>
      </c>
      <c r="L55" s="1">
        <v>31.45881</v>
      </c>
      <c r="M55" s="1">
        <v>43.91130115</v>
      </c>
      <c r="N55" s="1">
        <v>45.78046377</v>
      </c>
      <c r="O55" s="1">
        <v>17.23108065</v>
      </c>
      <c r="P55" s="1"/>
    </row>
    <row r="56" spans="2:16" ht="12.75">
      <c r="B56" t="s">
        <v>46</v>
      </c>
      <c r="C56" s="1">
        <v>53.907</v>
      </c>
      <c r="D56" s="1">
        <v>57.314</v>
      </c>
      <c r="E56" s="1">
        <v>58.578</v>
      </c>
      <c r="F56" s="1">
        <v>59.313</v>
      </c>
      <c r="G56" s="1">
        <v>59.796</v>
      </c>
      <c r="H56" s="1">
        <v>60.806</v>
      </c>
      <c r="I56" s="1">
        <v>57.737</v>
      </c>
      <c r="J56" s="1">
        <v>49.678</v>
      </c>
      <c r="K56" s="1">
        <v>49.678</v>
      </c>
      <c r="L56" s="1">
        <v>44.377</v>
      </c>
      <c r="M56" s="1">
        <v>36.909</v>
      </c>
      <c r="N56" s="1">
        <v>28.114</v>
      </c>
      <c r="O56" s="1">
        <v>23.941</v>
      </c>
      <c r="P56" s="1">
        <v>26.919</v>
      </c>
    </row>
    <row r="57" spans="2:16" ht="12.75">
      <c r="B57" s="16" t="s">
        <v>64</v>
      </c>
      <c r="C57" s="1">
        <f aca="true" t="shared" si="9" ref="C57:K57">C19</f>
        <v>35.61226669</v>
      </c>
      <c r="D57" s="1">
        <f t="shared" si="9"/>
        <v>38.9</v>
      </c>
      <c r="E57" s="1">
        <f t="shared" si="9"/>
        <v>45.428</v>
      </c>
      <c r="F57" s="1">
        <f t="shared" si="9"/>
        <v>54.42266</v>
      </c>
      <c r="G57" s="1">
        <f t="shared" si="9"/>
        <v>63.79506</v>
      </c>
      <c r="H57" s="1">
        <f t="shared" si="9"/>
        <v>63.197089999999996</v>
      </c>
      <c r="I57" s="1">
        <f t="shared" si="9"/>
        <v>30.359270000000002</v>
      </c>
      <c r="J57" s="1">
        <f t="shared" si="9"/>
        <v>16.977310000000003</v>
      </c>
      <c r="K57" s="1">
        <f t="shared" si="9"/>
        <v>16.977310000000003</v>
      </c>
      <c r="L57" s="1">
        <v>16.22259</v>
      </c>
      <c r="M57" s="1">
        <v>11.26137627</v>
      </c>
      <c r="N57" s="1">
        <v>8.0726335</v>
      </c>
      <c r="O57" s="1">
        <v>7.01659367</v>
      </c>
      <c r="P57" s="1">
        <v>6.62612446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49.432287779999996</v>
      </c>
      <c r="P58" s="1">
        <v>46.03148</v>
      </c>
    </row>
    <row r="59" spans="2:16" ht="12.75">
      <c r="B59" t="s">
        <v>143</v>
      </c>
      <c r="C59" s="1">
        <v>31.551</v>
      </c>
      <c r="D59" s="1">
        <v>36.27606</v>
      </c>
      <c r="E59" s="1">
        <v>40.495760000000004</v>
      </c>
      <c r="F59" s="1">
        <v>41.79381</v>
      </c>
      <c r="G59" s="1">
        <v>48.31947999999999</v>
      </c>
      <c r="H59" s="1">
        <v>50.64781</v>
      </c>
      <c r="I59" s="1">
        <v>52.89106999999999</v>
      </c>
      <c r="J59" s="1">
        <v>52.375099999999996</v>
      </c>
      <c r="K59" s="1">
        <v>52.375099999999996</v>
      </c>
      <c r="L59" s="1">
        <v>50.05802</v>
      </c>
      <c r="M59" s="1">
        <v>73.14079999999998</v>
      </c>
      <c r="N59" s="1">
        <v>75.04778</v>
      </c>
      <c r="O59" s="1">
        <v>84.90829000000001</v>
      </c>
      <c r="P59" s="1">
        <v>84.40998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6"/>
      <c r="M62" s="1"/>
      <c r="N62" s="1"/>
      <c r="O62" s="1"/>
      <c r="P62" s="1"/>
    </row>
    <row r="63" spans="2:17" ht="12.75">
      <c r="B63" s="3" t="s">
        <v>0</v>
      </c>
      <c r="C63" s="4">
        <v>157.535</v>
      </c>
      <c r="D63" s="4">
        <v>168.211</v>
      </c>
      <c r="E63" s="4">
        <v>173.06899</v>
      </c>
      <c r="F63" s="4">
        <v>195.42184</v>
      </c>
      <c r="G63" s="4">
        <v>219.95673</v>
      </c>
      <c r="H63" s="4">
        <v>236.21807</v>
      </c>
      <c r="I63" s="4">
        <v>195.75954</v>
      </c>
      <c r="J63" s="4">
        <v>138.50715</v>
      </c>
      <c r="K63" s="4">
        <v>315.64255</v>
      </c>
      <c r="L63" s="4">
        <v>389.10528</v>
      </c>
      <c r="M63" s="4">
        <v>379.9912692024274</v>
      </c>
      <c r="N63" s="4">
        <v>365.69362015703217</v>
      </c>
      <c r="O63" s="4">
        <v>390.4484609332736</v>
      </c>
      <c r="P63" s="4">
        <v>408.1630148097263</v>
      </c>
      <c r="Q63" s="3"/>
    </row>
    <row r="64" spans="13:16" ht="12.75">
      <c r="M64" s="1"/>
      <c r="N64" s="1"/>
      <c r="O64" s="1"/>
      <c r="P64" s="1"/>
    </row>
    <row r="65" spans="2:16" ht="12.75">
      <c r="B65" s="7" t="s">
        <v>1</v>
      </c>
      <c r="M65" s="1"/>
      <c r="N65" s="1"/>
      <c r="O65" s="1"/>
      <c r="P65" s="1"/>
    </row>
    <row r="66" spans="2:16" ht="12.75">
      <c r="B66" t="s">
        <v>119</v>
      </c>
      <c r="C66" s="1">
        <v>18598.188</v>
      </c>
      <c r="D66" s="1">
        <v>20241.248</v>
      </c>
      <c r="E66" s="1">
        <v>21758.036</v>
      </c>
      <c r="F66" s="1">
        <v>23867.292</v>
      </c>
      <c r="G66" s="1">
        <v>25936.676</v>
      </c>
      <c r="H66" s="1">
        <v>27989.687</v>
      </c>
      <c r="I66" s="1">
        <v>29137.167</v>
      </c>
      <c r="J66" s="1">
        <v>27797.007</v>
      </c>
      <c r="K66" s="1">
        <v>27797.007</v>
      </c>
      <c r="L66" s="1">
        <v>27984.477</v>
      </c>
      <c r="M66" s="1">
        <v>27243.278</v>
      </c>
      <c r="N66" s="1">
        <v>26594.366</v>
      </c>
      <c r="O66" s="1">
        <v>26653.719</v>
      </c>
      <c r="P66" s="1">
        <v>26807.558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23049.865350838038</v>
      </c>
      <c r="D68" s="1">
        <f aca="true" t="shared" si="10" ref="D68:P68">D66/D67</f>
        <v>24140.17512746475</v>
      </c>
      <c r="E68" s="1">
        <f t="shared" si="10"/>
        <v>24969.99142800106</v>
      </c>
      <c r="F68" s="1">
        <f t="shared" si="10"/>
        <v>26299.34003486226</v>
      </c>
      <c r="G68" s="1">
        <f t="shared" si="10"/>
        <v>27486.13898488602</v>
      </c>
      <c r="H68" s="1">
        <f t="shared" si="10"/>
        <v>28705.561850073176</v>
      </c>
      <c r="I68" s="1">
        <f t="shared" si="10"/>
        <v>29257.57323684018</v>
      </c>
      <c r="J68" s="1">
        <f t="shared" si="10"/>
        <v>27841.567396253457</v>
      </c>
      <c r="K68" s="1">
        <f t="shared" si="10"/>
        <v>27841.567396253457</v>
      </c>
      <c r="L68" s="1">
        <f t="shared" si="10"/>
        <v>27984.477</v>
      </c>
      <c r="M68" s="1">
        <f t="shared" si="10"/>
        <v>27235.393925347653</v>
      </c>
      <c r="N68" s="1">
        <f t="shared" si="10"/>
        <v>26573.744409631207</v>
      </c>
      <c r="O68" s="1">
        <f t="shared" si="10"/>
        <v>26482.30830335874</v>
      </c>
      <c r="P68" s="1">
        <f t="shared" si="10"/>
        <v>26741.196158653107</v>
      </c>
    </row>
    <row r="69" spans="2:16" ht="12.75">
      <c r="B69" t="s">
        <v>109</v>
      </c>
      <c r="C69" s="1">
        <v>1226993</v>
      </c>
      <c r="D69" s="1">
        <v>1269230</v>
      </c>
      <c r="E69" s="1">
        <v>1294694</v>
      </c>
      <c r="F69" s="1">
        <v>1335792</v>
      </c>
      <c r="G69" s="1">
        <v>1370306</v>
      </c>
      <c r="H69" s="1">
        <v>1392117</v>
      </c>
      <c r="I69" s="1">
        <v>1426109</v>
      </c>
      <c r="J69" s="1">
        <v>1446520</v>
      </c>
      <c r="K69" s="1">
        <v>1446520</v>
      </c>
      <c r="L69" s="1">
        <v>1461979</v>
      </c>
      <c r="M69" s="1">
        <v>1470069</v>
      </c>
      <c r="N69" s="1">
        <v>1474449</v>
      </c>
      <c r="O69" s="1">
        <v>1472049</v>
      </c>
      <c r="P69" s="1">
        <v>1466818</v>
      </c>
    </row>
    <row r="70" spans="2:16" ht="12.75">
      <c r="B70" t="s">
        <v>59</v>
      </c>
      <c r="C70" s="1">
        <v>1194354.4692407716</v>
      </c>
      <c r="D70" s="1">
        <v>1234831.1514095757</v>
      </c>
      <c r="E70" s="1">
        <v>1260351.8901641539</v>
      </c>
      <c r="F70" s="1">
        <v>1299434.8907011796</v>
      </c>
      <c r="G70" s="1">
        <v>1332214.1828170905</v>
      </c>
      <c r="H70" s="1">
        <v>1355864.4967285828</v>
      </c>
      <c r="I70" s="1">
        <v>1386443.4239567928</v>
      </c>
      <c r="J70" s="1">
        <v>1406582.8882339373</v>
      </c>
      <c r="K70" s="1">
        <v>1406582.8882339373</v>
      </c>
      <c r="L70" s="1"/>
      <c r="M70" s="1"/>
      <c r="N70" s="1"/>
      <c r="O70" s="1"/>
      <c r="P70" s="1"/>
    </row>
    <row r="71" spans="2:16" ht="12.75">
      <c r="B71" t="s">
        <v>60</v>
      </c>
      <c r="C71" s="1">
        <v>1203191.1993686433</v>
      </c>
      <c r="D71" s="1">
        <v>1244389.3971483002</v>
      </c>
      <c r="E71" s="1">
        <v>1271783.63627528</v>
      </c>
      <c r="F71" s="1">
        <v>1308091.8244068702</v>
      </c>
      <c r="G71" s="1">
        <v>1341588.1491830377</v>
      </c>
      <c r="H71" s="1">
        <v>1365917.2171438828</v>
      </c>
      <c r="I71" s="1">
        <v>1395938.1437807137</v>
      </c>
      <c r="J71" s="1">
        <v>1416295.3595892407</v>
      </c>
      <c r="K71" s="1">
        <v>1416295.3595892407</v>
      </c>
      <c r="L71" s="1">
        <v>1430125.9149447277</v>
      </c>
      <c r="M71" s="1">
        <v>1437899.4753163387</v>
      </c>
      <c r="N71" s="1">
        <v>1442216.5785977691</v>
      </c>
      <c r="O71" s="1">
        <v>1444162.4509979137</v>
      </c>
      <c r="P71" s="1">
        <v>1434242.6814460054</v>
      </c>
    </row>
    <row r="72" spans="13:16" ht="12.75">
      <c r="M72" s="1"/>
      <c r="N72" s="1"/>
      <c r="O72" s="1"/>
      <c r="P72" s="1"/>
    </row>
    <row r="73" spans="2:16" ht="12.75">
      <c r="B73" s="7" t="s">
        <v>61</v>
      </c>
      <c r="M73" s="1"/>
      <c r="N73" s="1"/>
      <c r="O73" s="1"/>
      <c r="P73" s="1"/>
    </row>
    <row r="74" spans="2:16" ht="12.75">
      <c r="B74" t="s">
        <v>67</v>
      </c>
      <c r="C74" s="9">
        <f aca="true" t="shared" si="11" ref="C74:L74">C39/C66</f>
        <v>0.11259293297509546</v>
      </c>
      <c r="D74" s="9">
        <f t="shared" si="11"/>
        <v>0.1143473398667345</v>
      </c>
      <c r="E74" s="9">
        <f t="shared" si="11"/>
        <v>0.11860865107185209</v>
      </c>
      <c r="F74" s="9">
        <f t="shared" si="11"/>
        <v>0.1261638171711945</v>
      </c>
      <c r="G74" s="9">
        <f t="shared" si="11"/>
        <v>0.13398432141999622</v>
      </c>
      <c r="H74" s="9">
        <f t="shared" si="11"/>
        <v>0.1298288784959363</v>
      </c>
      <c r="I74" s="9">
        <f t="shared" si="11"/>
        <v>0.10591569949395206</v>
      </c>
      <c r="J74" s="9">
        <f t="shared" si="11"/>
        <v>0.09099155484290279</v>
      </c>
      <c r="K74" s="9">
        <f t="shared" si="11"/>
        <v>0.10444122906390148</v>
      </c>
      <c r="L74" s="14">
        <f t="shared" si="11"/>
        <v>0.11576363640292668</v>
      </c>
      <c r="M74" s="14">
        <f>M39/M66</f>
        <v>0.11255742544966621</v>
      </c>
      <c r="N74" s="14">
        <f>N39/N66</f>
        <v>0.10994199556268218</v>
      </c>
      <c r="O74" s="14">
        <f>O39/O66</f>
        <v>0.10737498536875953</v>
      </c>
      <c r="P74" s="14">
        <f>P39/P66</f>
        <v>0.11153001851399225</v>
      </c>
    </row>
    <row r="75" spans="2:16" ht="12.75">
      <c r="B75" t="s">
        <v>112</v>
      </c>
      <c r="C75" s="9">
        <f aca="true" t="shared" si="12" ref="C75:L75">C43/C66</f>
        <v>0.10872513431007859</v>
      </c>
      <c r="D75" s="9">
        <f t="shared" si="12"/>
        <v>0.10845809574045451</v>
      </c>
      <c r="E75" s="9">
        <f t="shared" si="12"/>
        <v>0.11644784723094914</v>
      </c>
      <c r="F75" s="9">
        <f t="shared" si="12"/>
        <v>0.12391846911688552</v>
      </c>
      <c r="G75" s="9">
        <f t="shared" si="12"/>
        <v>0.12862433875088028</v>
      </c>
      <c r="H75" s="9">
        <f t="shared" si="12"/>
        <v>0.12969058007846512</v>
      </c>
      <c r="I75" s="9">
        <f t="shared" si="12"/>
        <v>0.1209811718248698</v>
      </c>
      <c r="J75" s="9">
        <f t="shared" si="12"/>
        <v>0.12207557332052436</v>
      </c>
      <c r="K75" s="9">
        <f t="shared" si="12"/>
        <v>0.13231370940558104</v>
      </c>
      <c r="L75" s="14">
        <f t="shared" si="12"/>
        <v>0.11205682464228554</v>
      </c>
      <c r="M75" s="14">
        <f>M43/M66</f>
        <v>0.10626925027194332</v>
      </c>
      <c r="N75" s="14">
        <f>N43/N66</f>
        <v>0.10648225924322709</v>
      </c>
      <c r="O75" s="14">
        <f>O43/O66</f>
        <v>0.10789808709975039</v>
      </c>
      <c r="P75" s="14">
        <f>P43/P66</f>
        <v>0.104274460627833</v>
      </c>
    </row>
    <row r="76" spans="2:16" ht="12.75">
      <c r="B76" t="s">
        <v>140</v>
      </c>
      <c r="C76" s="1">
        <f aca="true" t="shared" si="13" ref="C76:L76">C39/C67</f>
        <v>2595.251944531882</v>
      </c>
      <c r="D76" s="1">
        <f t="shared" si="13"/>
        <v>2760.364809742702</v>
      </c>
      <c r="E76" s="1">
        <f t="shared" si="13"/>
        <v>2961.6570005509157</v>
      </c>
      <c r="F76" s="1">
        <f t="shared" si="13"/>
        <v>3318.0251278814376</v>
      </c>
      <c r="G76" s="1">
        <f t="shared" si="13"/>
        <v>3682.7116803456565</v>
      </c>
      <c r="H76" s="1">
        <f t="shared" si="13"/>
        <v>3726.8109015907353</v>
      </c>
      <c r="I76" s="1">
        <f t="shared" si="13"/>
        <v>3098.836334875459</v>
      </c>
      <c r="J76" s="1">
        <f t="shared" si="13"/>
        <v>2533.3475066485707</v>
      </c>
      <c r="K76" s="1">
        <f t="shared" si="13"/>
        <v>2907.8075179301586</v>
      </c>
      <c r="L76" s="10">
        <f t="shared" si="13"/>
        <v>3239.5848203540645</v>
      </c>
      <c r="M76" s="10">
        <f>M39/M67</f>
        <v>3065.5458213446104</v>
      </c>
      <c r="N76" s="10">
        <f>N39/N67</f>
        <v>2921.5704899675243</v>
      </c>
      <c r="O76" s="10">
        <f>O39/O67</f>
        <v>2843.5374666041234</v>
      </c>
      <c r="P76" s="10">
        <f>P39/P67</f>
        <v>2982.4461026608797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4" ref="C78:K78">C39*1000000/C70</f>
        <v>1753.268890326467</v>
      </c>
      <c r="D78" s="1">
        <f t="shared" si="14"/>
        <v>1874.3719428691045</v>
      </c>
      <c r="E78" s="1">
        <f t="shared" si="14"/>
        <v>2047.595850073804</v>
      </c>
      <c r="F78" s="1">
        <f t="shared" si="14"/>
        <v>2317.3063043079173</v>
      </c>
      <c r="G78" s="1">
        <f t="shared" si="14"/>
        <v>2608.520445565189</v>
      </c>
      <c r="H78" s="1">
        <f t="shared" si="14"/>
        <v>2680.112711432488</v>
      </c>
      <c r="I78" s="1">
        <f t="shared" si="14"/>
        <v>2225.899283556537</v>
      </c>
      <c r="J78" s="1">
        <f t="shared" si="14"/>
        <v>1798.1826084097725</v>
      </c>
      <c r="K78" s="1">
        <f t="shared" si="14"/>
        <v>2063.976179194803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5" ref="C79:L79">C39*1000000/C71</f>
        <v>1740.3921638065774</v>
      </c>
      <c r="D79" s="10">
        <f t="shared" si="15"/>
        <v>1859.9747552389545</v>
      </c>
      <c r="E79" s="10">
        <f t="shared" si="15"/>
        <v>2029.1905213460388</v>
      </c>
      <c r="F79" s="10">
        <f t="shared" si="15"/>
        <v>2301.9704030524617</v>
      </c>
      <c r="G79" s="10">
        <f t="shared" si="15"/>
        <v>2590.2941494127494</v>
      </c>
      <c r="H79" s="10">
        <f t="shared" si="15"/>
        <v>2660.3879261882853</v>
      </c>
      <c r="I79" s="10">
        <f t="shared" si="15"/>
        <v>2210.7594364595902</v>
      </c>
      <c r="J79" s="10">
        <f t="shared" si="15"/>
        <v>1785.8512843271674</v>
      </c>
      <c r="K79" s="10">
        <f t="shared" si="15"/>
        <v>2049.822133301246</v>
      </c>
      <c r="L79" s="10">
        <f t="shared" si="15"/>
        <v>2265.244470085188</v>
      </c>
      <c r="M79" s="10">
        <f>M39*1000000/M71</f>
        <v>2132.578309631078</v>
      </c>
      <c r="N79" s="10">
        <f>N39*1000000/N71</f>
        <v>2027.322187356298</v>
      </c>
      <c r="O79" s="10">
        <f>O39*1000000/O71</f>
        <v>1981.7318236396677</v>
      </c>
      <c r="P79" s="10">
        <f>P39*1000000/P71</f>
        <v>2084.617532815683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2172.9327526874285</v>
      </c>
      <c r="D81" s="1">
        <f aca="true" t="shared" si="16" ref="D81:K81">D76*1000000/D70</f>
        <v>2235.4188316286886</v>
      </c>
      <c r="E81" s="1">
        <f t="shared" si="16"/>
        <v>2349.865163581558</v>
      </c>
      <c r="F81" s="1">
        <f t="shared" si="16"/>
        <v>2553.4369991335384</v>
      </c>
      <c r="G81" s="1">
        <f t="shared" si="16"/>
        <v>2764.354056461267</v>
      </c>
      <c r="H81" s="1">
        <f t="shared" si="16"/>
        <v>2748.660290598913</v>
      </c>
      <c r="I81" s="1">
        <f t="shared" si="16"/>
        <v>2235.097575082899</v>
      </c>
      <c r="J81" s="1">
        <f t="shared" si="16"/>
        <v>1801.0652111866402</v>
      </c>
      <c r="K81" s="1">
        <f t="shared" si="16"/>
        <v>2067.2848662200868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2156.9738424730017</v>
      </c>
      <c r="D82" s="1">
        <f aca="true" t="shared" si="17" ref="D82:L82">D76*1000000/D71</f>
        <v>2218.2484165073092</v>
      </c>
      <c r="E82" s="1">
        <f t="shared" si="17"/>
        <v>2328.742811336078</v>
      </c>
      <c r="F82" s="1">
        <f t="shared" si="17"/>
        <v>2536.53838818688</v>
      </c>
      <c r="G82" s="1">
        <f t="shared" si="17"/>
        <v>2745.0389171879983</v>
      </c>
      <c r="H82" s="1">
        <f t="shared" si="17"/>
        <v>2728.4310167664876</v>
      </c>
      <c r="I82" s="1">
        <f t="shared" si="17"/>
        <v>2219.8951641816097</v>
      </c>
      <c r="J82" s="1">
        <f t="shared" si="17"/>
        <v>1788.714119195661</v>
      </c>
      <c r="K82" s="1">
        <f t="shared" si="17"/>
        <v>2053.1081304774534</v>
      </c>
      <c r="L82" s="10">
        <f t="shared" si="17"/>
        <v>2265.244470085188</v>
      </c>
      <c r="M82" s="10">
        <f>M76*1000000/M71</f>
        <v>2131.9611516446157</v>
      </c>
      <c r="N82" s="10">
        <f>N76*1000000/N71</f>
        <v>2025.7501774165523</v>
      </c>
      <c r="O82" s="10">
        <f>O76*1000000/O71</f>
        <v>1968.9872594591031</v>
      </c>
      <c r="P82" s="10">
        <f>P76*1000000/P71</f>
        <v>2079.4570829909853</v>
      </c>
    </row>
    <row r="83" spans="2:16" ht="12.75">
      <c r="B83" t="s">
        <v>138</v>
      </c>
      <c r="C83" s="1">
        <f aca="true" t="shared" si="18" ref="C83:L83">C43/C67</f>
        <v>2506.099706099092</v>
      </c>
      <c r="D83" s="1">
        <f t="shared" si="18"/>
        <v>2618.1974251659103</v>
      </c>
      <c r="E83" s="1">
        <f t="shared" si="18"/>
        <v>2907.701747165977</v>
      </c>
      <c r="F83" s="1">
        <f t="shared" si="18"/>
        <v>3258.9739559045497</v>
      </c>
      <c r="G83" s="1">
        <f t="shared" si="18"/>
        <v>3535.3864517457555</v>
      </c>
      <c r="H83" s="1">
        <f t="shared" si="18"/>
        <v>3722.840967814249</v>
      </c>
      <c r="I83" s="1">
        <f t="shared" si="18"/>
        <v>3539.615494944874</v>
      </c>
      <c r="J83" s="1">
        <f t="shared" si="18"/>
        <v>3398.7753020396594</v>
      </c>
      <c r="K83" s="1">
        <f t="shared" si="18"/>
        <v>3683.8210578637795</v>
      </c>
      <c r="L83" s="10">
        <f t="shared" si="18"/>
        <v>3135.851631895073</v>
      </c>
      <c r="M83" s="10">
        <f>M43/M67</f>
        <v>2894.284893307735</v>
      </c>
      <c r="N83" s="10">
        <f>N43/N67</f>
        <v>2829.6323412896068</v>
      </c>
      <c r="O83" s="10">
        <f>O43/O67</f>
        <v>2857.3904079182444</v>
      </c>
      <c r="P83" s="10">
        <f>P43/P67</f>
        <v>2788.4238059866325</v>
      </c>
    </row>
    <row r="84" spans="2:16" ht="12.75">
      <c r="B84" t="s">
        <v>139</v>
      </c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2098.288046506136</v>
      </c>
      <c r="D85" s="1">
        <f aca="true" t="shared" si="19" ref="D85:K85">D83*1000000/D70</f>
        <v>2120.287799815549</v>
      </c>
      <c r="E85" s="1">
        <f t="shared" si="19"/>
        <v>2307.0554897071365</v>
      </c>
      <c r="F85" s="1">
        <f t="shared" si="19"/>
        <v>2507.993266323637</v>
      </c>
      <c r="G85" s="1">
        <f t="shared" si="19"/>
        <v>2653.7673126027325</v>
      </c>
      <c r="H85" s="1">
        <f t="shared" si="19"/>
        <v>2745.7323182343703</v>
      </c>
      <c r="I85" s="1">
        <f t="shared" si="19"/>
        <v>2553.018344479654</v>
      </c>
      <c r="J85" s="1">
        <f t="shared" si="19"/>
        <v>2416.334885395242</v>
      </c>
      <c r="K85" s="1">
        <f t="shared" si="19"/>
        <v>2618.9861178313304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2082.877357658642</v>
      </c>
      <c r="D86" s="1">
        <f aca="true" t="shared" si="20" ref="D86:L86">D83*1000000/D71</f>
        <v>2104.0017145484294</v>
      </c>
      <c r="E86" s="1">
        <f t="shared" si="20"/>
        <v>2286.3179429496918</v>
      </c>
      <c r="F86" s="1">
        <f t="shared" si="20"/>
        <v>2491.3954013757943</v>
      </c>
      <c r="G86" s="1">
        <f t="shared" si="20"/>
        <v>2635.2248668107536</v>
      </c>
      <c r="H86" s="1">
        <f t="shared" si="20"/>
        <v>2725.5245933561528</v>
      </c>
      <c r="I86" s="1">
        <f t="shared" si="20"/>
        <v>2535.6535393167883</v>
      </c>
      <c r="J86" s="1">
        <f t="shared" si="20"/>
        <v>2399.7644834657826</v>
      </c>
      <c r="K86" s="1">
        <f t="shared" si="20"/>
        <v>2601.0260027485897</v>
      </c>
      <c r="L86" s="10">
        <f t="shared" si="20"/>
        <v>2192.7101656753553</v>
      </c>
      <c r="M86" s="10">
        <f>M83*1000000/M71</f>
        <v>2012.856213520066</v>
      </c>
      <c r="N86" s="10">
        <f>N83*1000000/N71</f>
        <v>1962.0023672455538</v>
      </c>
      <c r="O86" s="10">
        <f>O83*1000000/O71</f>
        <v>1978.5796299743097</v>
      </c>
      <c r="P86" s="10">
        <f>P83*1000000/P71</f>
        <v>1944.17851459792</v>
      </c>
    </row>
    <row r="87" spans="13:16" ht="12.75">
      <c r="M87" s="1"/>
      <c r="N87" s="1"/>
      <c r="O87" s="1"/>
      <c r="P87" s="1"/>
    </row>
    <row r="88" spans="2:16" ht="12.75">
      <c r="B88" t="s">
        <v>123</v>
      </c>
      <c r="M88" s="1"/>
      <c r="N88" s="1"/>
      <c r="O88" s="1"/>
      <c r="P88" s="1"/>
    </row>
    <row r="89" spans="13:16" ht="12.75">
      <c r="M89" s="1"/>
      <c r="N89" s="1"/>
      <c r="O89" s="1"/>
      <c r="P89" s="1"/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2450.6</v>
      </c>
      <c r="O90" s="4">
        <f>SUM(O91:O95)</f>
        <v>2478.4300000000003</v>
      </c>
      <c r="P90" s="4">
        <f>SUM(P91:P95)</f>
        <v>2410.52</v>
      </c>
      <c r="Q90" s="4">
        <f>SUM(Q91:Q95)</f>
        <v>2547.54</v>
      </c>
      <c r="R90" s="4">
        <f>SUM(R91:R95)</f>
        <v>2635.59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784.06</v>
      </c>
      <c r="O91" s="1">
        <v>766.07</v>
      </c>
      <c r="P91" s="1">
        <v>731.27</v>
      </c>
      <c r="Q91" s="1">
        <v>748.29</v>
      </c>
      <c r="R91" s="1">
        <v>790.79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699.65</v>
      </c>
      <c r="O92" s="1">
        <v>811.16</v>
      </c>
      <c r="P92" s="1">
        <v>802.8</v>
      </c>
      <c r="Q92" s="1">
        <v>865.88</v>
      </c>
      <c r="R92" s="1">
        <v>929.52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411.56</v>
      </c>
      <c r="O93" s="1">
        <v>465.23</v>
      </c>
      <c r="P93" s="1">
        <v>477.31</v>
      </c>
      <c r="Q93" s="1">
        <v>467.24</v>
      </c>
      <c r="R93" s="1">
        <v>482.31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45.68</v>
      </c>
      <c r="O94" s="1">
        <v>-147.85</v>
      </c>
      <c r="P94" s="1">
        <v>-168.27</v>
      </c>
      <c r="Q94" s="1">
        <v>-187.97</v>
      </c>
      <c r="R94" s="1">
        <v>-182.31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509.65</v>
      </c>
      <c r="O95" s="1">
        <v>583.82</v>
      </c>
      <c r="P95" s="1">
        <v>567.41</v>
      </c>
      <c r="Q95" s="1">
        <v>654.1</v>
      </c>
      <c r="R95" s="1">
        <v>615.28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133.15999999999997</v>
      </c>
      <c r="N97" s="4">
        <f>SUM(N98:N102)</f>
        <v>135.59</v>
      </c>
      <c r="O97" s="4">
        <f>SUM(O98:O102)</f>
        <v>25.280000000000015</v>
      </c>
      <c r="P97" s="4">
        <f>SUM(P98:P102)</f>
        <v>220.91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-27.35</v>
      </c>
      <c r="N98" s="1">
        <v>52.79</v>
      </c>
      <c r="O98" s="1">
        <v>-98.28</v>
      </c>
      <c r="P98" s="1">
        <v>71.82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31.85</v>
      </c>
      <c r="N99" s="1">
        <v>4.93</v>
      </c>
      <c r="O99" s="1">
        <v>-6.91</v>
      </c>
      <c r="P99" s="1">
        <v>22.25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-8.52</v>
      </c>
      <c r="N100" s="1">
        <v>-51.82</v>
      </c>
      <c r="O100" s="1">
        <v>-9.39</v>
      </c>
      <c r="P100" s="12">
        <v>-13.41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138.64</v>
      </c>
      <c r="N101" s="1">
        <v>129.69</v>
      </c>
      <c r="O101" s="1">
        <v>139.86</v>
      </c>
      <c r="P101" s="1">
        <v>140.25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-1.46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20.343</v>
      </c>
      <c r="O105" s="1">
        <v>25.502</v>
      </c>
      <c r="P105" s="1">
        <v>23.51839211</v>
      </c>
    </row>
    <row r="106" spans="2:15" ht="12.75">
      <c r="B106" t="s">
        <v>132</v>
      </c>
      <c r="N106" s="1"/>
      <c r="O106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workbookViewId="0" topLeftCell="A3">
      <pane xSplit="16140" ySplit="4800" topLeftCell="N11" activePane="bottomRight" state="split"/>
      <selection pane="topLeft" activeCell="C11" sqref="C11"/>
      <selection pane="topRight" activeCell="P7" sqref="P7"/>
      <selection pane="bottomLeft" activeCell="B60" sqref="B60:B61"/>
      <selection pane="bottomRight" activeCell="P21" sqref="P21"/>
    </sheetView>
  </sheetViews>
  <sheetFormatPr defaultColWidth="11.00390625" defaultRowHeight="12.75"/>
  <cols>
    <col min="1" max="1" width="2.375" style="0" customWidth="1"/>
    <col min="2" max="2" width="60.375" style="0" customWidth="1"/>
    <col min="3" max="4" width="10.00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875" style="0" customWidth="1"/>
  </cols>
  <sheetData>
    <row r="4" ht="12.75">
      <c r="B4" s="7" t="s">
        <v>3</v>
      </c>
    </row>
    <row r="5" ht="12.75">
      <c r="B5" t="s">
        <v>66</v>
      </c>
    </row>
    <row r="7" spans="3:11" ht="12.75">
      <c r="C7" s="2"/>
      <c r="D7" s="2"/>
      <c r="E7" s="2"/>
      <c r="F7" s="2"/>
      <c r="G7" s="2"/>
      <c r="H7" s="2"/>
      <c r="I7" s="2"/>
      <c r="J7" s="2" t="s">
        <v>57</v>
      </c>
      <c r="K7" s="2" t="s">
        <v>105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110</v>
      </c>
      <c r="C9" s="4">
        <f>C10+C17</f>
        <v>3224.864303273102</v>
      </c>
      <c r="D9" s="4">
        <f aca="true" t="shared" si="1" ref="D9:L9">D10+D17</f>
        <v>3696.8318387318177</v>
      </c>
      <c r="E9" s="4">
        <f t="shared" si="1"/>
        <v>4334.469864506245</v>
      </c>
      <c r="F9" s="4">
        <f t="shared" si="1"/>
        <v>5059.693776175109</v>
      </c>
      <c r="G9" s="4">
        <f t="shared" si="1"/>
        <v>5941.05928705596</v>
      </c>
      <c r="H9" s="4">
        <f t="shared" si="1"/>
        <v>5882.903331960656</v>
      </c>
      <c r="I9" s="4">
        <f t="shared" si="1"/>
        <v>4803.522414008095</v>
      </c>
      <c r="J9" s="4">
        <f t="shared" si="1"/>
        <v>4178.270348138882</v>
      </c>
      <c r="K9" s="4">
        <f t="shared" si="1"/>
        <v>5213.322338138881</v>
      </c>
      <c r="L9" s="4">
        <f t="shared" si="1"/>
        <v>4978.049714334697</v>
      </c>
      <c r="M9" s="4">
        <f>M10+M17</f>
        <v>4698.688837017965</v>
      </c>
      <c r="N9" s="4">
        <f>N10+N17</f>
        <v>4370.196872352309</v>
      </c>
      <c r="O9" s="4">
        <f>O10+O17</f>
        <v>4211.378534904805</v>
      </c>
      <c r="P9" s="4">
        <f>P10+P17</f>
        <v>4629.336880919587</v>
      </c>
    </row>
    <row r="10" spans="2:16" ht="12.75">
      <c r="B10" s="5" t="s">
        <v>98</v>
      </c>
      <c r="C10" s="6">
        <f>SUM(C11:C16)</f>
        <v>1582.3342624945208</v>
      </c>
      <c r="D10" s="6">
        <f aca="true" t="shared" si="2" ref="D10:J10">SUM(D11:D16)</f>
        <v>1920.8988387318175</v>
      </c>
      <c r="E10" s="6">
        <f t="shared" si="2"/>
        <v>2359.7106445062454</v>
      </c>
      <c r="F10" s="6">
        <f t="shared" si="2"/>
        <v>2784.5882361751087</v>
      </c>
      <c r="G10" s="6">
        <f t="shared" si="2"/>
        <v>3263.2975870559603</v>
      </c>
      <c r="H10" s="6">
        <f t="shared" si="2"/>
        <v>3062.604621960656</v>
      </c>
      <c r="I10" s="6">
        <f t="shared" si="2"/>
        <v>2082.6135140080955</v>
      </c>
      <c r="J10" s="6">
        <f t="shared" si="2"/>
        <v>1639.6148481388811</v>
      </c>
      <c r="K10" s="6">
        <f>J10</f>
        <v>1639.6148481388811</v>
      </c>
      <c r="L10" s="6">
        <f>SUM(L11:L16)</f>
        <v>1545.6488643346963</v>
      </c>
      <c r="M10" s="6">
        <f>SUM(M11:M16)</f>
        <v>1277.0570416679648</v>
      </c>
      <c r="N10" s="6">
        <f>SUM(N11:N16)</f>
        <v>1205.2803416923089</v>
      </c>
      <c r="O10" s="6">
        <f>SUM(O11:O16)</f>
        <v>1236.2914714048043</v>
      </c>
      <c r="P10" s="6">
        <f>SUM(P11:P16)</f>
        <v>1315.7318584295872</v>
      </c>
    </row>
    <row r="11" spans="2:16" ht="12.75">
      <c r="B11" t="s">
        <v>141</v>
      </c>
      <c r="C11" s="1">
        <v>137.29214742779135</v>
      </c>
      <c r="D11" s="1">
        <v>145.49917733043804</v>
      </c>
      <c r="E11" s="1">
        <v>154.6049479820337</v>
      </c>
      <c r="F11" s="1">
        <v>165.78393953746945</v>
      </c>
      <c r="G11" s="1">
        <v>214.80709602388012</v>
      </c>
      <c r="H11" s="1">
        <v>219.3388076597909</v>
      </c>
      <c r="I11" s="1">
        <v>250.57312760053566</v>
      </c>
      <c r="J11" s="1">
        <v>241.73425035075712</v>
      </c>
      <c r="K11" s="1">
        <v>241.73425035075712</v>
      </c>
      <c r="L11" s="1">
        <v>275.55322543659906</v>
      </c>
      <c r="M11" s="1">
        <v>257.502517449919</v>
      </c>
      <c r="N11" s="1">
        <v>270.50732377255383</v>
      </c>
      <c r="O11" s="1">
        <v>259.972978597931</v>
      </c>
      <c r="P11" s="1">
        <v>289.6841936277697</v>
      </c>
    </row>
    <row r="12" spans="2:16" ht="12.75">
      <c r="B12" t="s">
        <v>7</v>
      </c>
      <c r="C12" s="1">
        <v>99.49</v>
      </c>
      <c r="D12" s="1">
        <v>100.891</v>
      </c>
      <c r="E12" s="1">
        <v>107.298</v>
      </c>
      <c r="F12" s="1">
        <v>121.493</v>
      </c>
      <c r="G12" s="1">
        <v>147.344</v>
      </c>
      <c r="H12" s="1">
        <v>188.27</v>
      </c>
      <c r="I12" s="1">
        <v>216.093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2:16" ht="12.75">
      <c r="B13" t="s">
        <v>68</v>
      </c>
      <c r="C13" s="1">
        <v>146.01794934813307</v>
      </c>
      <c r="D13" s="1">
        <v>163.4002879426835</v>
      </c>
      <c r="E13" s="1">
        <v>186.5305676353438</v>
      </c>
      <c r="F13" s="1">
        <v>218.7774268391048</v>
      </c>
      <c r="G13" s="1">
        <v>244.05264995142863</v>
      </c>
      <c r="H13" s="1">
        <v>258.96325159824823</v>
      </c>
      <c r="I13" s="1">
        <v>253.7837689395143</v>
      </c>
      <c r="J13" s="1">
        <v>219.99738491390787</v>
      </c>
      <c r="K13" s="1">
        <v>219.99738491390787</v>
      </c>
      <c r="L13" s="1">
        <v>209.53561481777533</v>
      </c>
      <c r="M13" s="1">
        <v>190.29577098179968</v>
      </c>
      <c r="N13" s="1">
        <v>195.5058608535339</v>
      </c>
      <c r="O13" s="1">
        <v>214.2226201325427</v>
      </c>
      <c r="P13" s="1">
        <v>242.89770979914363</v>
      </c>
    </row>
    <row r="14" spans="2:16" ht="12.75">
      <c r="B14" t="s">
        <v>14</v>
      </c>
      <c r="C14" s="1">
        <v>993.749</v>
      </c>
      <c r="D14" s="1">
        <v>1279.278</v>
      </c>
      <c r="E14" s="1">
        <v>1670.35</v>
      </c>
      <c r="F14" s="1">
        <v>2045.584</v>
      </c>
      <c r="G14" s="1">
        <v>2421.78</v>
      </c>
      <c r="H14" s="1">
        <v>2145.024</v>
      </c>
      <c r="I14" s="1">
        <v>1136.232</v>
      </c>
      <c r="J14" s="1">
        <v>970.56</v>
      </c>
      <c r="K14" s="1">
        <v>970.56</v>
      </c>
      <c r="L14" s="1">
        <v>859.456</v>
      </c>
      <c r="M14" s="1">
        <v>691.504</v>
      </c>
      <c r="N14" s="1">
        <v>630.741</v>
      </c>
      <c r="O14" s="1">
        <v>618.1573134</v>
      </c>
      <c r="P14" s="1">
        <v>646.6512515</v>
      </c>
    </row>
    <row r="15" spans="2:16" ht="15">
      <c r="B15" t="s">
        <v>45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235.3138410806513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4">
        <v>143.93855927433066</v>
      </c>
      <c r="P15" s="1">
        <v>136.49870350267375</v>
      </c>
    </row>
    <row r="16" spans="2:16" ht="12.75">
      <c r="B16" t="s">
        <v>145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18</v>
      </c>
      <c r="C17" s="6">
        <f>C18+C19+C20+C21</f>
        <v>1642.5300407785812</v>
      </c>
      <c r="D17" s="6">
        <f aca="true" t="shared" si="3" ref="D17:P17">D18+D19+D20+D21</f>
        <v>1775.933</v>
      </c>
      <c r="E17" s="6">
        <f t="shared" si="3"/>
        <v>1974.75922</v>
      </c>
      <c r="F17" s="6">
        <f t="shared" si="3"/>
        <v>2275.10554</v>
      </c>
      <c r="G17" s="6">
        <f t="shared" si="3"/>
        <v>2677.7617</v>
      </c>
      <c r="H17" s="6">
        <f t="shared" si="3"/>
        <v>2820.29871</v>
      </c>
      <c r="I17" s="6">
        <f t="shared" si="3"/>
        <v>2720.9089</v>
      </c>
      <c r="J17" s="6">
        <f t="shared" si="3"/>
        <v>2538.6555000000003</v>
      </c>
      <c r="K17" s="6">
        <f t="shared" si="3"/>
        <v>3573.70749</v>
      </c>
      <c r="L17" s="6">
        <f t="shared" si="3"/>
        <v>3432.40085</v>
      </c>
      <c r="M17" s="6">
        <f t="shared" si="3"/>
        <v>3421.63179535</v>
      </c>
      <c r="N17" s="6">
        <f t="shared" si="3"/>
        <v>3164.91653066</v>
      </c>
      <c r="O17" s="6">
        <f t="shared" si="3"/>
        <v>2975.0870635000006</v>
      </c>
      <c r="P17" s="6">
        <f t="shared" si="3"/>
        <v>3313.6050224899996</v>
      </c>
    </row>
    <row r="18" spans="2:16" ht="15">
      <c r="B18" t="s">
        <v>121</v>
      </c>
      <c r="C18" s="1">
        <v>1414.4734462385813</v>
      </c>
      <c r="D18" s="1">
        <v>1525.952</v>
      </c>
      <c r="E18" s="1">
        <v>1698.619</v>
      </c>
      <c r="F18" s="1">
        <v>1965.9368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3413.23773</v>
      </c>
      <c r="L18" s="1">
        <v>3281.06113</v>
      </c>
      <c r="M18" s="1">
        <v>3291.2794543500004</v>
      </c>
      <c r="N18" s="1">
        <v>3045.18280948</v>
      </c>
      <c r="O18" s="24">
        <v>2918.5884316700003</v>
      </c>
      <c r="P18" s="24">
        <v>3279.6548983699995</v>
      </c>
    </row>
    <row r="19" spans="2:16" ht="13.5">
      <c r="B19" t="s">
        <v>63</v>
      </c>
      <c r="C19" s="1">
        <v>140.86761723000004</v>
      </c>
      <c r="D19" s="1">
        <v>156.695</v>
      </c>
      <c r="E19" s="1">
        <v>180.118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</v>
      </c>
      <c r="K19" s="1">
        <v>71.20363</v>
      </c>
      <c r="L19" s="1">
        <v>64.31633000000001</v>
      </c>
      <c r="M19" s="1">
        <v>47.32758338000001</v>
      </c>
      <c r="N19" s="1">
        <v>36.54996026</v>
      </c>
      <c r="O19" s="25">
        <v>31.63532845</v>
      </c>
      <c r="P19" s="25">
        <v>29.31830412</v>
      </c>
    </row>
    <row r="20" spans="2:16" ht="12.75">
      <c r="B20" t="s">
        <v>19</v>
      </c>
      <c r="C20" s="1">
        <v>87.18897731</v>
      </c>
      <c r="D20" s="1">
        <v>93.286</v>
      </c>
      <c r="E20" s="1">
        <v>96.02222</v>
      </c>
      <c r="F20" s="1">
        <v>100.44434</v>
      </c>
      <c r="G20" s="1">
        <v>101.18891</v>
      </c>
      <c r="H20" s="1">
        <v>102.99825999999999</v>
      </c>
      <c r="I20" s="1">
        <v>97.15645</v>
      </c>
      <c r="J20" s="1">
        <v>89.26613</v>
      </c>
      <c r="K20" s="1">
        <v>89.26613</v>
      </c>
      <c r="L20" s="1">
        <v>87.02339</v>
      </c>
      <c r="M20" s="1">
        <v>83.02475762</v>
      </c>
      <c r="N20" s="1">
        <v>76.40964092</v>
      </c>
      <c r="O20" s="1">
        <v>19.548703380000003</v>
      </c>
      <c r="P20" s="1"/>
    </row>
    <row r="21" spans="2:16" ht="12.75">
      <c r="B21" t="s">
        <v>144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6.77412</v>
      </c>
      <c r="O21" s="32">
        <v>5.3146</v>
      </c>
      <c r="P21" s="32">
        <v>4.631819999999999</v>
      </c>
    </row>
    <row r="22" spans="13:16" ht="12.75">
      <c r="M22" s="1"/>
      <c r="N22" s="1"/>
      <c r="O22" s="1"/>
      <c r="P22" s="1"/>
    </row>
    <row r="23" spans="2:16" ht="12.75">
      <c r="B23" s="3" t="s">
        <v>20</v>
      </c>
      <c r="C23" s="4">
        <f>C24+C25+C26</f>
        <v>2270.347790180696</v>
      </c>
      <c r="D23" s="4">
        <f aca="true" t="shared" si="4" ref="D23:K23">D24+D25+D26</f>
        <v>2458.445</v>
      </c>
      <c r="E23" s="4">
        <f t="shared" si="4"/>
        <v>2669.24626</v>
      </c>
      <c r="F23" s="4">
        <f t="shared" si="4"/>
        <v>2924.56442</v>
      </c>
      <c r="G23" s="4">
        <f t="shared" si="4"/>
        <v>3134.2282</v>
      </c>
      <c r="H23" s="4">
        <f t="shared" si="4"/>
        <v>3252.5408600000005</v>
      </c>
      <c r="I23" s="4">
        <f t="shared" si="4"/>
        <v>2962.8162399999997</v>
      </c>
      <c r="J23" s="4">
        <f t="shared" si="4"/>
        <v>2364.0143</v>
      </c>
      <c r="K23" s="4">
        <f t="shared" si="4"/>
        <v>3334.903236928571</v>
      </c>
      <c r="L23" s="4">
        <f>L24+L25+L26</f>
        <v>4245.74138</v>
      </c>
      <c r="M23" s="4">
        <f>M24+M25+M26</f>
        <v>4191.195936842372</v>
      </c>
      <c r="N23" s="4">
        <f>N24+N25+N26</f>
        <v>4188.556026948374</v>
      </c>
      <c r="O23" s="4">
        <f>O24+O25+O26</f>
        <v>4435.333410191244</v>
      </c>
      <c r="P23" s="4">
        <f>P24+P25+P26</f>
        <v>4634.28620843399</v>
      </c>
    </row>
    <row r="24" spans="2:16" ht="15">
      <c r="B24" t="s">
        <v>21</v>
      </c>
      <c r="C24" s="1">
        <v>1442.1185909004894</v>
      </c>
      <c r="D24" s="1">
        <v>1587.565</v>
      </c>
      <c r="E24" s="1">
        <v>1751.733</v>
      </c>
      <c r="F24" s="1">
        <v>1969.47449</v>
      </c>
      <c r="G24" s="1">
        <v>2147.65802</v>
      </c>
      <c r="H24" s="1">
        <v>2200.5466800000004</v>
      </c>
      <c r="I24" s="1">
        <v>1923.99713</v>
      </c>
      <c r="J24" s="1">
        <v>1357.15249</v>
      </c>
      <c r="K24" s="1">
        <v>1938.7892714285713</v>
      </c>
      <c r="L24" s="1">
        <v>2825.33246</v>
      </c>
      <c r="M24" s="1">
        <v>2833.7301859678396</v>
      </c>
      <c r="N24" s="1">
        <v>2879.821355433412</v>
      </c>
      <c r="O24" s="24">
        <v>3042.2958737780723</v>
      </c>
      <c r="P24" s="24">
        <v>3217.141496925515</v>
      </c>
    </row>
    <row r="25" spans="2:16" ht="12.75">
      <c r="B25" t="s">
        <v>25</v>
      </c>
      <c r="C25" s="1">
        <v>749.9031992802066</v>
      </c>
      <c r="D25" s="1">
        <v>786.455</v>
      </c>
      <c r="E25" s="1">
        <v>825.98899</v>
      </c>
      <c r="F25" s="1">
        <v>858.85833</v>
      </c>
      <c r="G25" s="1">
        <v>875.73613</v>
      </c>
      <c r="H25" s="1">
        <v>930.39037</v>
      </c>
      <c r="I25" s="1">
        <v>907.0381799999999</v>
      </c>
      <c r="J25" s="1">
        <v>865.00479</v>
      </c>
      <c r="K25" s="1">
        <v>1254.2569454999998</v>
      </c>
      <c r="L25" s="1">
        <v>1270.3006200000002</v>
      </c>
      <c r="M25" s="1">
        <v>1210.6518255517135</v>
      </c>
      <c r="N25" s="1">
        <v>1149.5998652285384</v>
      </c>
      <c r="O25" s="1">
        <v>1238.680533233001</v>
      </c>
      <c r="P25" s="1">
        <v>1266.6218663704155</v>
      </c>
    </row>
    <row r="26" spans="2:16" ht="13.5">
      <c r="B26" t="s">
        <v>102</v>
      </c>
      <c r="C26" s="1">
        <v>78.326</v>
      </c>
      <c r="D26" s="1">
        <v>84.425</v>
      </c>
      <c r="E26" s="1">
        <v>91.52427</v>
      </c>
      <c r="F26" s="1">
        <v>96.2316</v>
      </c>
      <c r="G26" s="1">
        <v>110.83405</v>
      </c>
      <c r="H26" s="1">
        <v>121.60381</v>
      </c>
      <c r="I26" s="1">
        <v>131.78093</v>
      </c>
      <c r="J26" s="1">
        <v>141.85702</v>
      </c>
      <c r="K26" s="1">
        <v>141.85702</v>
      </c>
      <c r="L26" s="1">
        <v>150.10829999999999</v>
      </c>
      <c r="M26" s="1">
        <v>146.81392532281936</v>
      </c>
      <c r="N26" s="1">
        <v>159.13480628642384</v>
      </c>
      <c r="O26" s="25">
        <v>154.35700318017095</v>
      </c>
      <c r="P26" s="25">
        <v>150.52284513806035</v>
      </c>
    </row>
    <row r="27" spans="13:16" ht="12.75">
      <c r="M27" s="1"/>
      <c r="N27" s="1"/>
      <c r="O27" s="1"/>
      <c r="P27" s="1"/>
    </row>
    <row r="28" spans="2:16" ht="12.75">
      <c r="B28" s="3" t="s">
        <v>103</v>
      </c>
      <c r="C28" s="4">
        <f aca="true" t="shared" si="5" ref="C28:P28">SUM(C29:C37)</f>
        <v>1705.196250223</v>
      </c>
      <c r="D28" s="4">
        <f t="shared" si="5"/>
        <v>1818.645301737</v>
      </c>
      <c r="E28" s="4">
        <f t="shared" si="5"/>
        <v>1871.3192842750002</v>
      </c>
      <c r="F28" s="4">
        <f t="shared" si="5"/>
        <v>2112.8358590020002</v>
      </c>
      <c r="G28" s="4">
        <f t="shared" si="5"/>
        <v>2434.163848345</v>
      </c>
      <c r="H28" s="4">
        <f t="shared" si="5"/>
        <v>2621.905457269</v>
      </c>
      <c r="I28" s="4">
        <f t="shared" si="5"/>
        <v>2234.925391264</v>
      </c>
      <c r="J28" s="4">
        <f t="shared" si="5"/>
        <v>1835.8544922350072</v>
      </c>
      <c r="K28" s="4">
        <f t="shared" si="5"/>
        <v>1265.0229572122369</v>
      </c>
      <c r="L28" s="4">
        <f t="shared" si="5"/>
        <v>1794.987910306004</v>
      </c>
      <c r="M28" s="4">
        <f t="shared" si="5"/>
        <v>1515.8884410162002</v>
      </c>
      <c r="N28" s="4">
        <f t="shared" si="5"/>
        <v>1387.7676750237406</v>
      </c>
      <c r="O28" s="4">
        <f t="shared" si="5"/>
        <v>797.4062484405666</v>
      </c>
      <c r="P28" s="4">
        <f t="shared" si="5"/>
        <v>520.3445961762468</v>
      </c>
    </row>
    <row r="29" spans="2:16" ht="12.75">
      <c r="B29" t="s">
        <v>104</v>
      </c>
      <c r="C29" s="1">
        <v>1703.215880223</v>
      </c>
      <c r="D29" s="1">
        <v>1818.645301737</v>
      </c>
      <c r="E29" s="1">
        <v>1871.1642842750002</v>
      </c>
      <c r="F29" s="1">
        <v>2112.8358590020002</v>
      </c>
      <c r="G29" s="1">
        <v>2378.098848345</v>
      </c>
      <c r="H29" s="1">
        <v>2553.911057269</v>
      </c>
      <c r="I29" s="1">
        <v>2116.4869112640004</v>
      </c>
      <c r="J29" s="1">
        <v>1497.4690522350072</v>
      </c>
      <c r="K29" s="1">
        <v>-170.10452153554616</v>
      </c>
      <c r="L29" s="1">
        <v>-596.8636905409996</v>
      </c>
      <c r="M29" s="1">
        <v>-786.1967810099065</v>
      </c>
      <c r="N29" s="1">
        <v>-854.0040429968392</v>
      </c>
      <c r="O29" s="1">
        <v>-1494.442641151706</v>
      </c>
      <c r="P29" s="1">
        <v>-1651.0590144787038</v>
      </c>
    </row>
    <row r="30" spans="2:16" ht="12.75">
      <c r="B30" t="s">
        <v>24</v>
      </c>
      <c r="C30" s="1">
        <v>1.98037</v>
      </c>
      <c r="D30" s="1">
        <v>0</v>
      </c>
      <c r="E30" s="1">
        <v>0.155</v>
      </c>
      <c r="F30" s="1">
        <v>0</v>
      </c>
      <c r="G30" s="1">
        <v>0</v>
      </c>
      <c r="H30" s="1">
        <v>0</v>
      </c>
      <c r="I30" s="1">
        <v>49.71478</v>
      </c>
      <c r="J30" s="1">
        <v>53.39455</v>
      </c>
      <c r="M30" s="1"/>
      <c r="N30" s="1"/>
      <c r="O30" s="1"/>
      <c r="P30" s="1"/>
    </row>
    <row r="31" spans="2:16" ht="12.75">
      <c r="B31" t="s">
        <v>82</v>
      </c>
      <c r="C31" s="1"/>
      <c r="D31" s="1"/>
      <c r="E31" s="1"/>
      <c r="F31" s="1"/>
      <c r="G31" s="1">
        <v>56.065</v>
      </c>
      <c r="H31" s="1">
        <v>67.9944</v>
      </c>
      <c r="I31" s="1">
        <v>68.7237</v>
      </c>
      <c r="J31" s="1">
        <v>69.0654</v>
      </c>
      <c r="M31" s="1"/>
      <c r="N31" s="1"/>
      <c r="O31" s="1"/>
      <c r="P31" s="1"/>
    </row>
    <row r="32" spans="2:16" ht="12.75">
      <c r="B32" t="s">
        <v>126</v>
      </c>
      <c r="C32" s="1"/>
      <c r="D32" s="1"/>
      <c r="E32" s="1"/>
      <c r="F32" s="1"/>
      <c r="G32" s="1"/>
      <c r="H32" s="1"/>
      <c r="I32" s="1"/>
      <c r="J32" s="1">
        <v>215.92549</v>
      </c>
      <c r="M32" s="1"/>
      <c r="N32" s="1"/>
      <c r="O32" s="1"/>
      <c r="P32" s="1"/>
    </row>
    <row r="33" spans="2:16" ht="12.75">
      <c r="B33" t="s">
        <v>127</v>
      </c>
      <c r="K33" s="1">
        <v>739.4582618680288</v>
      </c>
      <c r="L33" s="1">
        <v>1179.3800211030039</v>
      </c>
      <c r="M33" s="1">
        <v>1147.4665267818427</v>
      </c>
      <c r="N33" s="1">
        <v>1157.2785794760248</v>
      </c>
      <c r="O33" s="1">
        <v>1110.9572893612603</v>
      </c>
      <c r="P33" s="1">
        <v>964.9119721537209</v>
      </c>
    </row>
    <row r="34" spans="2:16" ht="12.75">
      <c r="B34" t="s">
        <v>128</v>
      </c>
      <c r="K34" s="1"/>
      <c r="L34">
        <v>0</v>
      </c>
      <c r="M34" s="1">
        <v>0</v>
      </c>
      <c r="N34" s="1">
        <v>196.18948483389426</v>
      </c>
      <c r="O34" s="1">
        <v>221.25731145976312</v>
      </c>
      <c r="P34" s="1">
        <v>374.57664576181685</v>
      </c>
    </row>
    <row r="35" spans="2:16" ht="12.75">
      <c r="B35" t="s">
        <v>53</v>
      </c>
      <c r="K35" s="1">
        <v>634.0266568797541</v>
      </c>
      <c r="L35" s="1">
        <v>1114.62018</v>
      </c>
      <c r="M35" s="1">
        <v>1062.570257754098</v>
      </c>
      <c r="N35" s="1">
        <v>800.0292442080427</v>
      </c>
      <c r="O35" s="1">
        <v>859.3965259264878</v>
      </c>
      <c r="P35" s="1">
        <v>723.7304641572209</v>
      </c>
    </row>
    <row r="36" spans="2:16" ht="12.75">
      <c r="B36" t="s">
        <v>54</v>
      </c>
      <c r="K36" s="1"/>
      <c r="M36" s="1"/>
      <c r="N36" s="1"/>
      <c r="O36" s="1"/>
      <c r="P36" s="1"/>
    </row>
    <row r="37" spans="2:16" ht="12.75">
      <c r="B37" t="s">
        <v>55</v>
      </c>
      <c r="C37" s="11"/>
      <c r="D37" s="11"/>
      <c r="E37" s="11"/>
      <c r="F37" s="11"/>
      <c r="G37" s="11"/>
      <c r="H37" s="11"/>
      <c r="I37" s="11"/>
      <c r="J37" s="11"/>
      <c r="K37" s="12">
        <v>61.64256</v>
      </c>
      <c r="L37" s="1">
        <v>97.851399744</v>
      </c>
      <c r="M37" s="1">
        <v>92.0484374901659</v>
      </c>
      <c r="N37" s="1">
        <v>88.27440950261797</v>
      </c>
      <c r="O37" s="12">
        <v>100.2377628447615</v>
      </c>
      <c r="P37" s="1">
        <v>108.18452858219197</v>
      </c>
    </row>
    <row r="38" spans="13:16" ht="12.75">
      <c r="M38" s="1"/>
      <c r="N38" s="1"/>
      <c r="O38" s="1"/>
      <c r="P38" s="1"/>
    </row>
    <row r="39" spans="1:16" ht="12.75">
      <c r="A39" s="7"/>
      <c r="B39" s="7" t="s">
        <v>111</v>
      </c>
      <c r="C39" s="8">
        <f aca="true" t="shared" si="6" ref="C39:P39">C9+C23+C28</f>
        <v>7200.408343676798</v>
      </c>
      <c r="D39" s="8">
        <f t="shared" si="6"/>
        <v>7973.922140468818</v>
      </c>
      <c r="E39" s="8">
        <f t="shared" si="6"/>
        <v>8875.035408781245</v>
      </c>
      <c r="F39" s="8">
        <f t="shared" si="6"/>
        <v>10097.09405517711</v>
      </c>
      <c r="G39" s="8">
        <f t="shared" si="6"/>
        <v>11509.451335400961</v>
      </c>
      <c r="H39" s="8">
        <f t="shared" si="6"/>
        <v>11757.349649229656</v>
      </c>
      <c r="I39" s="8">
        <f t="shared" si="6"/>
        <v>10001.264045272095</v>
      </c>
      <c r="J39" s="8">
        <f t="shared" si="6"/>
        <v>8378.139140373889</v>
      </c>
      <c r="K39" s="8">
        <f t="shared" si="6"/>
        <v>9813.24853227969</v>
      </c>
      <c r="L39" s="8">
        <f t="shared" si="6"/>
        <v>11018.779004640703</v>
      </c>
      <c r="M39" s="8">
        <f t="shared" si="6"/>
        <v>10405.773214876537</v>
      </c>
      <c r="N39" s="8">
        <f t="shared" si="6"/>
        <v>9946.520574324422</v>
      </c>
      <c r="O39" s="8">
        <f t="shared" si="6"/>
        <v>9444.118193536615</v>
      </c>
      <c r="P39" s="8">
        <f t="shared" si="6"/>
        <v>9783.967685529824</v>
      </c>
    </row>
    <row r="40" spans="13:16" ht="12.75">
      <c r="M40" s="1"/>
      <c r="N40" s="1"/>
      <c r="O40" s="1"/>
      <c r="P40" s="1"/>
    </row>
    <row r="41" spans="2:16" ht="12.75">
      <c r="B41" t="s">
        <v>99</v>
      </c>
      <c r="C41" s="1">
        <v>281.81194679086576</v>
      </c>
      <c r="D41" s="1">
        <v>435.6784651229257</v>
      </c>
      <c r="E41" s="1">
        <v>440.7635873086715</v>
      </c>
      <c r="F41" s="1">
        <v>589.1287218699598</v>
      </c>
      <c r="G41" s="1">
        <v>769.7246223160142</v>
      </c>
      <c r="H41" s="1">
        <v>500.66747320285936</v>
      </c>
      <c r="I41" s="1">
        <v>-619.0763575123112</v>
      </c>
      <c r="J41" s="1">
        <v>-2198.7439483350204</v>
      </c>
      <c r="K41" s="1">
        <v>-1666.7622846323163</v>
      </c>
      <c r="L41" s="1">
        <v>704.1960081740849</v>
      </c>
      <c r="M41" s="1">
        <v>911.4419688116976</v>
      </c>
      <c r="N41" s="1">
        <v>925.8826429616371</v>
      </c>
      <c r="O41" s="1">
        <v>658.7086066874087</v>
      </c>
      <c r="P41" s="1">
        <v>1263.5522637238582</v>
      </c>
    </row>
    <row r="42" spans="2:16" ht="12.75">
      <c r="B42" t="s">
        <v>100</v>
      </c>
      <c r="C42" s="1">
        <v>158.6032328647089</v>
      </c>
      <c r="D42" s="1">
        <v>75.4388377780527</v>
      </c>
      <c r="E42" s="1">
        <v>281.81194679086576</v>
      </c>
      <c r="F42" s="1">
        <v>435.6784651229257</v>
      </c>
      <c r="G42" s="1">
        <v>440.7635873086715</v>
      </c>
      <c r="H42" s="1">
        <v>589.1287218699598</v>
      </c>
      <c r="I42" s="1">
        <v>769.7246223160142</v>
      </c>
      <c r="J42" s="1">
        <v>500.66747320285936</v>
      </c>
      <c r="K42" s="1">
        <v>502.0986879436962</v>
      </c>
      <c r="L42" s="1">
        <v>0</v>
      </c>
      <c r="M42" s="1">
        <v>-124.12422183786441</v>
      </c>
      <c r="N42" s="1">
        <v>489.732221454944</v>
      </c>
      <c r="O42" s="1">
        <v>696.8021513982451</v>
      </c>
      <c r="P42" s="1">
        <v>711.2638963419383</v>
      </c>
    </row>
    <row r="43" spans="2:16" ht="12.75">
      <c r="B43" s="3" t="s">
        <v>16</v>
      </c>
      <c r="C43" s="4">
        <f>C39-C41+C42</f>
        <v>7077.199629750641</v>
      </c>
      <c r="D43" s="4">
        <f>D39-D41+D42</f>
        <v>7613.682513123945</v>
      </c>
      <c r="E43" s="4">
        <f>E39-E41+E42</f>
        <v>8716.08376826344</v>
      </c>
      <c r="F43" s="4">
        <f aca="true" t="shared" si="7" ref="F43:K43">F39-F41+F42</f>
        <v>9943.643798430076</v>
      </c>
      <c r="G43" s="4">
        <f t="shared" si="7"/>
        <v>11180.490300393618</v>
      </c>
      <c r="H43" s="4">
        <f t="shared" si="7"/>
        <v>11845.810897896758</v>
      </c>
      <c r="I43" s="4">
        <f t="shared" si="7"/>
        <v>11390.06502510042</v>
      </c>
      <c r="J43" s="4">
        <f t="shared" si="7"/>
        <v>11077.550561911768</v>
      </c>
      <c r="K43" s="4">
        <f t="shared" si="7"/>
        <v>11982.109504855702</v>
      </c>
      <c r="L43" s="18">
        <f>L39-L41+L42</f>
        <v>10314.582996466617</v>
      </c>
      <c r="M43" s="18">
        <f>M39-M41+M42</f>
        <v>9370.207024226975</v>
      </c>
      <c r="N43" s="18">
        <f>N39-N41+N42</f>
        <v>9510.37015281773</v>
      </c>
      <c r="O43" s="18">
        <f>O39-O41+O42</f>
        <v>9482.211738247452</v>
      </c>
      <c r="P43" s="18">
        <f>P39-P41+P42</f>
        <v>9231.679318147904</v>
      </c>
    </row>
    <row r="44" spans="13:16" ht="12.75">
      <c r="M44" s="1"/>
      <c r="N44" s="1"/>
      <c r="O44" s="1"/>
      <c r="P44" s="1"/>
    </row>
    <row r="45" spans="1:16" ht="12.75">
      <c r="A45" s="3"/>
      <c r="B45" s="3" t="s">
        <v>120</v>
      </c>
      <c r="C45" s="4">
        <f>C46+C47+C48</f>
        <v>163.52108977699996</v>
      </c>
      <c r="D45" s="4">
        <f aca="true" t="shared" si="8" ref="D45:K45">D46+D47+D48</f>
        <v>174.6026982630001</v>
      </c>
      <c r="E45" s="4">
        <f t="shared" si="8"/>
        <v>179.64530572499962</v>
      </c>
      <c r="F45" s="4">
        <f t="shared" si="8"/>
        <v>202.8475209979997</v>
      </c>
      <c r="G45" s="4">
        <f t="shared" si="8"/>
        <v>228.35786165499985</v>
      </c>
      <c r="H45" s="4">
        <f t="shared" si="8"/>
        <v>245.24029273099995</v>
      </c>
      <c r="I45" s="4">
        <f t="shared" si="8"/>
        <v>203.23646873599955</v>
      </c>
      <c r="J45" s="4">
        <f t="shared" si="8"/>
        <v>143.82142776499268</v>
      </c>
      <c r="K45" s="4">
        <f t="shared" si="8"/>
        <v>131.7535</v>
      </c>
      <c r="L45" s="4">
        <f>L46+L47+L48</f>
        <v>203.09587025599996</v>
      </c>
      <c r="M45" s="4">
        <f>M46+M47+M48</f>
        <v>191.05151179039126</v>
      </c>
      <c r="N45" s="4">
        <f>N46+N47+N48</f>
        <v>183.21831252899904</v>
      </c>
      <c r="O45" s="4">
        <f>O46+O47+O48</f>
        <v>208.04889960271595</v>
      </c>
      <c r="P45" s="4">
        <f>P46+P47+P48</f>
        <v>224.54520851764968</v>
      </c>
    </row>
    <row r="46" spans="2:16" ht="12.75">
      <c r="B46" t="s">
        <v>44</v>
      </c>
      <c r="C46" s="1">
        <v>144.34811977699997</v>
      </c>
      <c r="D46" s="1">
        <v>174.6026982630001</v>
      </c>
      <c r="E46" s="1">
        <v>179.64530572499962</v>
      </c>
      <c r="F46" s="1">
        <v>202.8475209979997</v>
      </c>
      <c r="G46" s="1">
        <v>228.35786165499985</v>
      </c>
      <c r="H46" s="1">
        <v>245.24029273099995</v>
      </c>
      <c r="I46" s="1">
        <v>203.23646873599955</v>
      </c>
      <c r="J46" s="1">
        <v>143.82142776499268</v>
      </c>
      <c r="K46" s="1">
        <v>189.56316</v>
      </c>
      <c r="L46" s="1">
        <v>300.94726999999995</v>
      </c>
      <c r="M46" s="1">
        <v>283.09994928055715</v>
      </c>
      <c r="N46" s="1">
        <v>271.492722031617</v>
      </c>
      <c r="O46" s="1">
        <v>308.28666244747745</v>
      </c>
      <c r="P46" s="1">
        <v>332.72973709984166</v>
      </c>
    </row>
    <row r="47" spans="2:16" ht="12.75">
      <c r="B47" t="s">
        <v>58</v>
      </c>
      <c r="K47" s="1">
        <f aca="true" t="shared" si="9" ref="K47:P47">-K37</f>
        <v>-61.64256</v>
      </c>
      <c r="L47" s="1">
        <f t="shared" si="9"/>
        <v>-97.851399744</v>
      </c>
      <c r="M47" s="1">
        <f t="shared" si="9"/>
        <v>-92.0484374901659</v>
      </c>
      <c r="N47" s="1">
        <f t="shared" si="9"/>
        <v>-88.27440950261797</v>
      </c>
      <c r="O47" s="1">
        <f t="shared" si="9"/>
        <v>-100.2377628447615</v>
      </c>
      <c r="P47" s="1">
        <f t="shared" si="9"/>
        <v>-108.18452858219197</v>
      </c>
    </row>
    <row r="48" spans="2:16" ht="12.75">
      <c r="B48" t="s">
        <v>122</v>
      </c>
      <c r="C48" s="11">
        <v>19.17297</v>
      </c>
      <c r="D48" s="11"/>
      <c r="E48" s="11"/>
      <c r="F48" s="11"/>
      <c r="G48" s="11"/>
      <c r="H48" s="11"/>
      <c r="I48" s="11"/>
      <c r="J48" s="11"/>
      <c r="K48" s="1">
        <v>3.8329</v>
      </c>
      <c r="M48" s="1">
        <v>0</v>
      </c>
      <c r="N48" s="1">
        <v>0</v>
      </c>
      <c r="O48" s="1">
        <v>0</v>
      </c>
      <c r="P48" s="1"/>
    </row>
    <row r="49" spans="2:16" ht="12.75">
      <c r="B49" t="s">
        <v>125</v>
      </c>
      <c r="C49" s="11">
        <v>5.79109</v>
      </c>
      <c r="D49" s="11">
        <v>5.91413</v>
      </c>
      <c r="E49" s="11">
        <v>6.08429</v>
      </c>
      <c r="F49" s="11">
        <v>6.10311</v>
      </c>
      <c r="G49" s="11">
        <v>5.89062</v>
      </c>
      <c r="H49" s="11">
        <v>6.1592</v>
      </c>
      <c r="I49" s="11">
        <v>6.25507</v>
      </c>
      <c r="J49" s="11">
        <v>6.30205</v>
      </c>
      <c r="M49" s="1"/>
      <c r="N49" s="1"/>
      <c r="O49" s="1"/>
      <c r="P49" s="1"/>
    </row>
    <row r="50" spans="13:16" ht="12.75">
      <c r="M50" s="1"/>
      <c r="N50" s="1"/>
      <c r="O50" s="1"/>
      <c r="P50" s="1"/>
    </row>
    <row r="51" spans="2:16" ht="12.75">
      <c r="B51" s="3" t="s">
        <v>49</v>
      </c>
      <c r="M51" s="1"/>
      <c r="N51" s="1"/>
      <c r="O51" s="1"/>
      <c r="P51" s="1"/>
    </row>
    <row r="52" spans="2:16" ht="12.75">
      <c r="B52" t="s">
        <v>50</v>
      </c>
      <c r="C52" s="1">
        <v>1405.557</v>
      </c>
      <c r="D52" s="1">
        <v>1516.668</v>
      </c>
      <c r="E52" s="1">
        <v>1688.29846</v>
      </c>
      <c r="F52" s="1">
        <v>1950.76583</v>
      </c>
      <c r="G52" s="1">
        <v>2320.67384</v>
      </c>
      <c r="H52" s="1">
        <v>2452.43075</v>
      </c>
      <c r="I52" s="1">
        <v>2439.93913</v>
      </c>
      <c r="J52" s="1">
        <v>2303.93818</v>
      </c>
      <c r="K52" s="1">
        <v>3338.99017</v>
      </c>
      <c r="L52" s="1">
        <v>3209.11663</v>
      </c>
      <c r="M52" s="1">
        <v>3212.59052451</v>
      </c>
      <c r="N52" s="1">
        <v>3011.6741171</v>
      </c>
      <c r="O52" s="1">
        <v>2884.2266446200006</v>
      </c>
      <c r="P52" s="1">
        <v>3230.4800689099998</v>
      </c>
    </row>
    <row r="53" spans="2:16" ht="12.75">
      <c r="B53" t="s">
        <v>51</v>
      </c>
      <c r="C53" s="1">
        <v>129.309</v>
      </c>
      <c r="D53" s="1">
        <v>128.154</v>
      </c>
      <c r="E53" s="1">
        <v>151.793</v>
      </c>
      <c r="F53" s="1">
        <v>187.286</v>
      </c>
      <c r="G53" s="1">
        <v>210.677</v>
      </c>
      <c r="H53" s="1">
        <v>193.999</v>
      </c>
      <c r="I53" s="1">
        <v>133.805</v>
      </c>
      <c r="J53" s="1">
        <v>108.434</v>
      </c>
      <c r="K53" s="1">
        <v>108.434</v>
      </c>
      <c r="L53" s="1">
        <v>125.717</v>
      </c>
      <c r="M53" s="1">
        <v>130.489</v>
      </c>
      <c r="N53" s="1">
        <v>123.092</v>
      </c>
      <c r="O53" s="1">
        <v>142.933</v>
      </c>
      <c r="P53" s="1">
        <v>181.005</v>
      </c>
    </row>
    <row r="54" spans="2:16" ht="12.75">
      <c r="B54" t="s">
        <v>52</v>
      </c>
      <c r="C54" s="1">
        <v>993.749</v>
      </c>
      <c r="D54" s="1">
        <v>1279.278</v>
      </c>
      <c r="E54" s="1">
        <v>1670.35</v>
      </c>
      <c r="F54" s="1">
        <v>2045.584</v>
      </c>
      <c r="G54" s="1">
        <v>2421.78</v>
      </c>
      <c r="H54" s="1">
        <v>2145.024</v>
      </c>
      <c r="I54" s="1">
        <v>1136.232</v>
      </c>
      <c r="J54" s="1">
        <v>970.56</v>
      </c>
      <c r="K54" s="1">
        <v>970.56</v>
      </c>
      <c r="L54" s="1">
        <v>859.456</v>
      </c>
      <c r="M54" s="1">
        <v>691.504</v>
      </c>
      <c r="N54" s="1">
        <v>630.741</v>
      </c>
      <c r="O54" s="1">
        <v>678.968</v>
      </c>
      <c r="P54" s="1">
        <v>818.632</v>
      </c>
    </row>
    <row r="55" spans="2:16" ht="12.75">
      <c r="B55" t="s">
        <v>62</v>
      </c>
      <c r="C55" s="1">
        <v>87.18897731</v>
      </c>
      <c r="D55" s="1">
        <v>93.286</v>
      </c>
      <c r="E55" s="1">
        <v>96.02222</v>
      </c>
      <c r="F55" s="1">
        <v>100.44434</v>
      </c>
      <c r="G55" s="1">
        <v>161.93828</v>
      </c>
      <c r="H55" s="1">
        <v>164.50044</v>
      </c>
      <c r="I55" s="1">
        <v>154.88151</v>
      </c>
      <c r="J55" s="1">
        <v>142.935</v>
      </c>
      <c r="K55" s="1">
        <v>142.935</v>
      </c>
      <c r="L55" s="1">
        <v>138.91848089</v>
      </c>
      <c r="M55" s="1">
        <v>132.25410628</v>
      </c>
      <c r="N55" s="1">
        <v>185.08286363</v>
      </c>
      <c r="O55" s="1">
        <v>52.6360002</v>
      </c>
      <c r="P55" s="1"/>
    </row>
    <row r="56" spans="2:16" ht="12.75">
      <c r="B56" t="s">
        <v>46</v>
      </c>
      <c r="C56" s="1">
        <v>215.812</v>
      </c>
      <c r="D56" s="1">
        <v>229.035</v>
      </c>
      <c r="E56" s="1">
        <v>268.967</v>
      </c>
      <c r="F56" s="1">
        <v>282.198</v>
      </c>
      <c r="G56" s="1">
        <v>272.46</v>
      </c>
      <c r="H56" s="1">
        <v>278.321</v>
      </c>
      <c r="I56" s="1">
        <v>256.91</v>
      </c>
      <c r="J56" s="1">
        <v>216.473</v>
      </c>
      <c r="K56" s="1">
        <v>216.473</v>
      </c>
      <c r="L56" s="1">
        <v>200.114</v>
      </c>
      <c r="M56" s="1">
        <v>166.507</v>
      </c>
      <c r="N56" s="1">
        <v>130.854</v>
      </c>
      <c r="O56" s="1">
        <v>128.159</v>
      </c>
      <c r="P56" s="1">
        <v>130.323</v>
      </c>
    </row>
    <row r="57" spans="2:16" ht="12.75">
      <c r="B57" s="16" t="s">
        <v>64</v>
      </c>
      <c r="C57" s="1">
        <f aca="true" t="shared" si="10" ref="C57:K57">C19</f>
        <v>140.86761723000004</v>
      </c>
      <c r="D57" s="1">
        <f t="shared" si="10"/>
        <v>156.695</v>
      </c>
      <c r="E57" s="1">
        <f t="shared" si="10"/>
        <v>180.118</v>
      </c>
      <c r="F57" s="1">
        <f t="shared" si="10"/>
        <v>208.7244</v>
      </c>
      <c r="G57" s="1">
        <f t="shared" si="10"/>
        <v>233.29037</v>
      </c>
      <c r="H57" s="1">
        <f t="shared" si="10"/>
        <v>236.81398000000002</v>
      </c>
      <c r="I57" s="1">
        <f t="shared" si="10"/>
        <v>120.63422</v>
      </c>
      <c r="J57" s="1">
        <f t="shared" si="10"/>
        <v>71.20363</v>
      </c>
      <c r="K57" s="1">
        <f t="shared" si="10"/>
        <v>71.20363</v>
      </c>
      <c r="L57" s="1">
        <v>64.31633000000001</v>
      </c>
      <c r="M57" s="1">
        <v>47.32758338</v>
      </c>
      <c r="N57" s="1">
        <v>36.54996026</v>
      </c>
      <c r="O57" s="1">
        <v>31.63532845</v>
      </c>
      <c r="P57" s="1">
        <v>29.31830412</v>
      </c>
    </row>
    <row r="58" spans="2:16" ht="12.75">
      <c r="B58" t="s">
        <v>135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129.80468649</v>
      </c>
      <c r="P58" s="1">
        <v>124.8783</v>
      </c>
    </row>
    <row r="59" spans="2:16" ht="12.75">
      <c r="B59" t="s">
        <v>143</v>
      </c>
      <c r="C59" s="1">
        <v>166.51188</v>
      </c>
      <c r="D59" s="1">
        <v>188.74463</v>
      </c>
      <c r="E59" s="1">
        <v>198.35612000000003</v>
      </c>
      <c r="F59" s="1">
        <v>203.52093000000002</v>
      </c>
      <c r="G59" s="1">
        <v>313.9623500000001</v>
      </c>
      <c r="H59" s="1">
        <v>335.58069</v>
      </c>
      <c r="I59" s="1">
        <v>423.32057999999995</v>
      </c>
      <c r="J59" s="1">
        <v>417.52785000000006</v>
      </c>
      <c r="K59" s="1">
        <v>417.52785000000006</v>
      </c>
      <c r="L59" s="1">
        <v>409.40616000000006</v>
      </c>
      <c r="M59" s="1">
        <v>392.03724000000005</v>
      </c>
      <c r="N59" s="1">
        <v>471.08952999999997</v>
      </c>
      <c r="O59" s="1">
        <v>413.29923999999994</v>
      </c>
      <c r="P59" s="1">
        <v>433.21259999999995</v>
      </c>
    </row>
    <row r="60" spans="2:16" ht="12.75">
      <c r="B60" t="s">
        <v>146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147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6"/>
      <c r="M62" s="1"/>
      <c r="N62" s="1"/>
      <c r="O62" s="1"/>
      <c r="P62" s="1"/>
    </row>
    <row r="63" spans="2:18" ht="12.75">
      <c r="B63" s="3" t="s">
        <v>0</v>
      </c>
      <c r="C63" s="4">
        <v>1017.99</v>
      </c>
      <c r="D63" s="4">
        <v>1086.981</v>
      </c>
      <c r="E63" s="4">
        <v>1118.3707</v>
      </c>
      <c r="F63" s="4">
        <v>1262.81468</v>
      </c>
      <c r="G63" s="4">
        <v>1421.35894</v>
      </c>
      <c r="H63" s="4">
        <v>1526.43962</v>
      </c>
      <c r="I63" s="4">
        <v>1264.99686</v>
      </c>
      <c r="J63" s="4">
        <v>895.03228</v>
      </c>
      <c r="K63" s="4">
        <v>1400.1271900000002</v>
      </c>
      <c r="L63" s="4">
        <v>1833.2695399999998</v>
      </c>
      <c r="M63" s="4">
        <v>1773.7000941043884</v>
      </c>
      <c r="N63" s="4">
        <v>1708.074126945958</v>
      </c>
      <c r="O63" s="4">
        <v>1825.0240978153936</v>
      </c>
      <c r="P63" s="4">
        <v>2371.989163260458</v>
      </c>
      <c r="Q63" s="3"/>
      <c r="R63" s="3"/>
    </row>
    <row r="64" spans="13:16" ht="12.75">
      <c r="M64" s="1"/>
      <c r="N64" s="1"/>
      <c r="O64" s="1"/>
      <c r="P64" s="1"/>
    </row>
    <row r="65" spans="2:16" ht="12.75">
      <c r="B65" s="7" t="s">
        <v>1</v>
      </c>
      <c r="M65" s="1"/>
      <c r="N65" s="1"/>
      <c r="O65" s="1"/>
      <c r="P65" s="1"/>
    </row>
    <row r="66" spans="2:16" ht="12.75">
      <c r="B66" t="s">
        <v>119</v>
      </c>
      <c r="C66" s="1">
        <v>73246.538</v>
      </c>
      <c r="D66" s="1">
        <v>78242.09</v>
      </c>
      <c r="E66" s="1">
        <v>83896.036</v>
      </c>
      <c r="F66" s="1">
        <v>90535.41</v>
      </c>
      <c r="G66" s="1">
        <v>98381.803</v>
      </c>
      <c r="H66" s="1">
        <v>105192.625</v>
      </c>
      <c r="I66" s="1">
        <v>108507.82</v>
      </c>
      <c r="J66" s="1">
        <v>102781.394</v>
      </c>
      <c r="K66" s="1">
        <v>102781.394</v>
      </c>
      <c r="L66" s="1">
        <v>102328.966</v>
      </c>
      <c r="M66" s="1">
        <v>100664.633</v>
      </c>
      <c r="N66" s="1">
        <v>96731.258</v>
      </c>
      <c r="O66" s="1">
        <v>95884.093</v>
      </c>
      <c r="P66" s="1">
        <v>97429.789</v>
      </c>
    </row>
    <row r="67" spans="2:16" ht="12.75">
      <c r="B67" t="s">
        <v>101</v>
      </c>
      <c r="C67" s="27">
        <v>0.806867533363869</v>
      </c>
      <c r="D67" s="27">
        <v>0.8384880347024134</v>
      </c>
      <c r="E67" s="27">
        <v>0.8713673796299661</v>
      </c>
      <c r="F67" s="27">
        <v>0.9075243701310243</v>
      </c>
      <c r="G67" s="27">
        <v>0.9436274776265218</v>
      </c>
      <c r="H67" s="27">
        <v>0.9750614583399506</v>
      </c>
      <c r="I67" s="27">
        <v>0.9958846129900969</v>
      </c>
      <c r="J67" s="27">
        <v>0.9983995011624435</v>
      </c>
      <c r="K67" s="27">
        <v>0.9983995011624435</v>
      </c>
      <c r="L67" s="27">
        <v>1</v>
      </c>
      <c r="M67" s="27">
        <v>1.0002894790019912</v>
      </c>
      <c r="N67" s="27">
        <v>1.0007760137243331</v>
      </c>
      <c r="O67" s="27">
        <v>1.0064726493883285</v>
      </c>
      <c r="P67" s="29">
        <v>1.0024816332430746</v>
      </c>
    </row>
    <row r="68" spans="2:16" ht="12.75">
      <c r="B68" t="s">
        <v>136</v>
      </c>
      <c r="C68" s="1">
        <f>C66/C67</f>
        <v>90778.88869147048</v>
      </c>
      <c r="D68" s="1">
        <f aca="true" t="shared" si="11" ref="D68:P68">D66/D67</f>
        <v>93313.30533269778</v>
      </c>
      <c r="E68" s="1">
        <f t="shared" si="11"/>
        <v>96280.90052628225</v>
      </c>
      <c r="F68" s="1">
        <f t="shared" si="11"/>
        <v>99760.85819814283</v>
      </c>
      <c r="G68" s="1">
        <f t="shared" si="11"/>
        <v>104259.15452086752</v>
      </c>
      <c r="H68" s="1">
        <f t="shared" si="11"/>
        <v>107883.0714723267</v>
      </c>
      <c r="I68" s="1">
        <f t="shared" si="11"/>
        <v>108956.21700009036</v>
      </c>
      <c r="J68" s="1">
        <f t="shared" si="11"/>
        <v>102946.15920814354</v>
      </c>
      <c r="K68" s="1">
        <f t="shared" si="11"/>
        <v>102946.15920814354</v>
      </c>
      <c r="L68" s="1">
        <f t="shared" si="11"/>
        <v>102328.966</v>
      </c>
      <c r="M68" s="1">
        <f t="shared" si="11"/>
        <v>100635.5011355664</v>
      </c>
      <c r="N68" s="1">
        <f t="shared" si="11"/>
        <v>96656.25142235366</v>
      </c>
      <c r="O68" s="1">
        <f t="shared" si="11"/>
        <v>95267.46013244611</v>
      </c>
      <c r="P68" s="1">
        <f t="shared" si="11"/>
        <v>97188.60253310589</v>
      </c>
    </row>
    <row r="69" spans="2:16" ht="12.75">
      <c r="B69" t="s">
        <v>109</v>
      </c>
      <c r="C69" s="1">
        <v>4326708</v>
      </c>
      <c r="D69" s="1">
        <v>4470885</v>
      </c>
      <c r="E69" s="1">
        <v>4543304</v>
      </c>
      <c r="F69" s="1">
        <v>4692449</v>
      </c>
      <c r="G69" s="1">
        <v>4806908</v>
      </c>
      <c r="H69" s="1">
        <v>4885029</v>
      </c>
      <c r="I69" s="1">
        <v>5029601</v>
      </c>
      <c r="J69" s="1">
        <v>5094675</v>
      </c>
      <c r="K69" s="1">
        <v>5094675</v>
      </c>
      <c r="L69" s="1">
        <v>5111706</v>
      </c>
      <c r="M69" s="1">
        <v>5117190</v>
      </c>
      <c r="N69" s="1">
        <v>5129266</v>
      </c>
      <c r="O69" s="1">
        <v>5113815</v>
      </c>
      <c r="P69" s="1">
        <v>5004844</v>
      </c>
    </row>
    <row r="70" spans="2:16" ht="12.75">
      <c r="B70" t="s">
        <v>59</v>
      </c>
      <c r="C70" s="1">
        <v>4207000.551988429</v>
      </c>
      <c r="D70" s="1">
        <v>4347296.130042728</v>
      </c>
      <c r="E70" s="1">
        <v>4413031.468153268</v>
      </c>
      <c r="F70" s="1">
        <v>4556993.726057161</v>
      </c>
      <c r="G70" s="1">
        <v>4669815.691484904</v>
      </c>
      <c r="H70" s="1">
        <v>4746736.430870519</v>
      </c>
      <c r="I70" s="1">
        <v>4888664.424776481</v>
      </c>
      <c r="J70" s="1">
        <v>4955313.798420085</v>
      </c>
      <c r="K70" s="1">
        <v>4955313.798420085</v>
      </c>
      <c r="L70" s="1"/>
      <c r="M70" s="1"/>
      <c r="N70" s="1"/>
      <c r="O70" s="1"/>
      <c r="P70" s="1"/>
    </row>
    <row r="71" spans="2:16" ht="12.75">
      <c r="B71" t="s">
        <v>60</v>
      </c>
      <c r="C71" s="1">
        <v>4234408.667446146</v>
      </c>
      <c r="D71" s="1">
        <v>4379332.062422248</v>
      </c>
      <c r="E71" s="1">
        <v>4444318.327625976</v>
      </c>
      <c r="F71" s="1">
        <v>4588360.509735738</v>
      </c>
      <c r="G71" s="1">
        <v>4704911.465706622</v>
      </c>
      <c r="H71" s="1">
        <v>4783011.52704783</v>
      </c>
      <c r="I71" s="1">
        <v>4931742.829323151</v>
      </c>
      <c r="J71" s="1">
        <v>4999175.908945873</v>
      </c>
      <c r="K71" s="1">
        <v>4999175.908945873</v>
      </c>
      <c r="L71" s="1">
        <v>5020575.762640862</v>
      </c>
      <c r="M71" s="1">
        <v>5031187.107947857</v>
      </c>
      <c r="N71" s="1">
        <v>5044055.659142981</v>
      </c>
      <c r="O71" s="1">
        <v>4910945.773237747</v>
      </c>
      <c r="P71" s="1">
        <v>4842450.941082814</v>
      </c>
    </row>
    <row r="72" spans="13:16" ht="12.75">
      <c r="M72" s="1"/>
      <c r="N72" s="1"/>
      <c r="O72" s="1"/>
      <c r="P72" s="1"/>
    </row>
    <row r="73" spans="2:16" ht="12.75">
      <c r="B73" s="7" t="s">
        <v>61</v>
      </c>
      <c r="M73" s="1"/>
      <c r="N73" s="1"/>
      <c r="O73" s="1"/>
      <c r="P73" s="1"/>
    </row>
    <row r="74" spans="2:16" ht="12.75">
      <c r="B74" t="s">
        <v>67</v>
      </c>
      <c r="C74" s="9">
        <f aca="true" t="shared" si="12" ref="C74:L74">C39/C66</f>
        <v>0.09830373612575107</v>
      </c>
      <c r="D74" s="9">
        <f t="shared" si="12"/>
        <v>0.10191346039540633</v>
      </c>
      <c r="E74" s="9">
        <f t="shared" si="12"/>
        <v>0.10578611138172542</v>
      </c>
      <c r="F74" s="9">
        <f t="shared" si="12"/>
        <v>0.11152646301791871</v>
      </c>
      <c r="G74" s="9">
        <f t="shared" si="12"/>
        <v>0.11698760324001138</v>
      </c>
      <c r="H74" s="9">
        <f t="shared" si="12"/>
        <v>0.11176971436191137</v>
      </c>
      <c r="I74" s="9">
        <f t="shared" si="12"/>
        <v>0.092170905703129</v>
      </c>
      <c r="J74" s="9">
        <f t="shared" si="12"/>
        <v>0.08151416140915435</v>
      </c>
      <c r="K74" s="9">
        <f t="shared" si="12"/>
        <v>0.09547689664804206</v>
      </c>
      <c r="L74" s="14">
        <f t="shared" si="12"/>
        <v>0.10767996038033555</v>
      </c>
      <c r="M74" s="14">
        <f>M39/M66</f>
        <v>0.10337069638823933</v>
      </c>
      <c r="N74" s="14">
        <f>N39/N66</f>
        <v>0.102826333286438</v>
      </c>
      <c r="O74" s="14">
        <f>O39/O66</f>
        <v>0.0984951507393058</v>
      </c>
      <c r="P74" s="14">
        <f>P39/P66</f>
        <v>0.10042070075231121</v>
      </c>
    </row>
    <row r="75" spans="2:16" ht="12.75">
      <c r="B75" t="s">
        <v>112</v>
      </c>
      <c r="C75" s="9">
        <f aca="true" t="shared" si="13" ref="C75:L75">C43/C66</f>
        <v>0.09662162640028996</v>
      </c>
      <c r="D75" s="9">
        <f t="shared" si="13"/>
        <v>0.09730929366948078</v>
      </c>
      <c r="E75" s="9">
        <f t="shared" si="13"/>
        <v>0.10389148503110969</v>
      </c>
      <c r="F75" s="9">
        <f t="shared" si="13"/>
        <v>0.1098315432429154</v>
      </c>
      <c r="G75" s="9">
        <f t="shared" si="13"/>
        <v>0.11364388494073054</v>
      </c>
      <c r="H75" s="9">
        <f t="shared" si="13"/>
        <v>0.11261065971019125</v>
      </c>
      <c r="I75" s="9">
        <f t="shared" si="13"/>
        <v>0.10496999225586157</v>
      </c>
      <c r="J75" s="9">
        <f t="shared" si="13"/>
        <v>0.10777778088816121</v>
      </c>
      <c r="K75" s="9">
        <f t="shared" si="13"/>
        <v>0.11657858527250274</v>
      </c>
      <c r="L75" s="14">
        <f t="shared" si="13"/>
        <v>0.10079827247024677</v>
      </c>
      <c r="M75" s="14">
        <f>M43/M66</f>
        <v>0.09308340720049091</v>
      </c>
      <c r="N75" s="14">
        <f>N43/N66</f>
        <v>0.09831744515116024</v>
      </c>
      <c r="O75" s="14">
        <f>O43/O66</f>
        <v>0.09889243816748053</v>
      </c>
      <c r="P75" s="14">
        <f>P43/P66</f>
        <v>0.09475212266084147</v>
      </c>
    </row>
    <row r="76" spans="2:16" ht="12.75">
      <c r="B76" t="s">
        <v>140</v>
      </c>
      <c r="C76" s="1">
        <f aca="true" t="shared" si="14" ref="C76:L76">C39/C67</f>
        <v>8923.90391971524</v>
      </c>
      <c r="D76" s="1">
        <f t="shared" si="14"/>
        <v>9509.881847388355</v>
      </c>
      <c r="E76" s="1">
        <f t="shared" si="14"/>
        <v>10185.18206700612</v>
      </c>
      <c r="F76" s="1">
        <f t="shared" si="14"/>
        <v>11125.97566247101</v>
      </c>
      <c r="G76" s="1">
        <f t="shared" si="14"/>
        <v>12197.028603226288</v>
      </c>
      <c r="H76" s="1">
        <f t="shared" si="14"/>
        <v>12058.060082947624</v>
      </c>
      <c r="I76" s="1">
        <f t="shared" si="14"/>
        <v>10042.59320288499</v>
      </c>
      <c r="J76" s="1">
        <f t="shared" si="14"/>
        <v>8391.569838145115</v>
      </c>
      <c r="K76" s="1">
        <f t="shared" si="14"/>
        <v>9828.979803028804</v>
      </c>
      <c r="L76" s="10">
        <f t="shared" si="14"/>
        <v>11018.779004640703</v>
      </c>
      <c r="M76" s="10">
        <f>M39/M67</f>
        <v>10402.761833762948</v>
      </c>
      <c r="N76" s="10">
        <f>N39/N67</f>
        <v>9938.807922972685</v>
      </c>
      <c r="O76" s="10">
        <f>O39/O67</f>
        <v>9383.382846296085</v>
      </c>
      <c r="P76" s="10">
        <f>P39/P67</f>
        <v>9759.747571512342</v>
      </c>
    </row>
    <row r="77" spans="2:16" ht="12.75">
      <c r="B77" t="s">
        <v>70</v>
      </c>
      <c r="L77" s="15"/>
      <c r="M77" s="15"/>
      <c r="N77" s="15"/>
      <c r="O77" s="15"/>
      <c r="P77" s="15"/>
    </row>
    <row r="78" spans="2:16" ht="12.75">
      <c r="B78" t="s">
        <v>71</v>
      </c>
      <c r="C78" s="1">
        <f aca="true" t="shared" si="15" ref="C78:K78">C39*1000000/C70</f>
        <v>1711.530163758486</v>
      </c>
      <c r="D78" s="1">
        <f t="shared" si="15"/>
        <v>1834.2256662396828</v>
      </c>
      <c r="E78" s="1">
        <f t="shared" si="15"/>
        <v>2011.0972407126753</v>
      </c>
      <c r="F78" s="1">
        <f t="shared" si="15"/>
        <v>2215.735781561718</v>
      </c>
      <c r="G78" s="1">
        <f t="shared" si="15"/>
        <v>2464.6478781566634</v>
      </c>
      <c r="H78" s="1">
        <f t="shared" si="15"/>
        <v>2476.9333247082013</v>
      </c>
      <c r="I78" s="1">
        <f t="shared" si="15"/>
        <v>2045.80702954046</v>
      </c>
      <c r="J78" s="1">
        <f t="shared" si="15"/>
        <v>1690.7383631375903</v>
      </c>
      <c r="K78" s="1">
        <f t="shared" si="15"/>
        <v>1980.348557423038</v>
      </c>
      <c r="L78" s="10"/>
      <c r="M78" s="10"/>
      <c r="N78" s="10"/>
      <c r="O78" s="10"/>
      <c r="P78" s="10"/>
    </row>
    <row r="79" spans="2:16" ht="12.75">
      <c r="B79" t="s">
        <v>15</v>
      </c>
      <c r="C79" s="10">
        <f aca="true" t="shared" si="16" ref="C79:L79">C39*1000000/C71</f>
        <v>1700.4519188317986</v>
      </c>
      <c r="D79" s="10">
        <f t="shared" si="16"/>
        <v>1820.8078370879166</v>
      </c>
      <c r="E79" s="10">
        <f t="shared" si="16"/>
        <v>1996.9396327022387</v>
      </c>
      <c r="F79" s="10">
        <f t="shared" si="16"/>
        <v>2200.588648985352</v>
      </c>
      <c r="G79" s="10">
        <f t="shared" si="16"/>
        <v>2446.2631059673677</v>
      </c>
      <c r="H79" s="10">
        <f t="shared" si="16"/>
        <v>2458.147880836601</v>
      </c>
      <c r="I79" s="10">
        <f t="shared" si="16"/>
        <v>2027.9370582355978</v>
      </c>
      <c r="J79" s="10">
        <f t="shared" si="16"/>
        <v>1675.9040475814152</v>
      </c>
      <c r="K79" s="10">
        <f t="shared" si="16"/>
        <v>1962.9732401932847</v>
      </c>
      <c r="L79" s="10">
        <f t="shared" si="16"/>
        <v>2194.724176185868</v>
      </c>
      <c r="M79" s="10">
        <f>M39*1000000/M71</f>
        <v>2068.2540703839754</v>
      </c>
      <c r="N79" s="10">
        <f>N39*1000000/N71</f>
        <v>1971.9291868429548</v>
      </c>
      <c r="O79" s="10">
        <f>O39*1000000/O71</f>
        <v>1923.0752343066872</v>
      </c>
      <c r="P79" s="10">
        <f>P39*1000000/P71</f>
        <v>2020.4577815179773</v>
      </c>
    </row>
    <row r="80" spans="2:16" ht="12.75">
      <c r="B80" t="s">
        <v>137</v>
      </c>
      <c r="L80" s="15"/>
      <c r="M80" s="15"/>
      <c r="N80" s="15"/>
      <c r="O80" s="15"/>
      <c r="P80" s="15"/>
    </row>
    <row r="81" spans="2:16" ht="12.75">
      <c r="B81" t="s">
        <v>71</v>
      </c>
      <c r="C81" s="1">
        <f>C76*1000000/C70</f>
        <v>2121.203410704897</v>
      </c>
      <c r="D81" s="1">
        <f aca="true" t="shared" si="17" ref="D81:K81">D76*1000000/D70</f>
        <v>2187.539464281879</v>
      </c>
      <c r="E81" s="1">
        <f t="shared" si="17"/>
        <v>2307.978572214519</v>
      </c>
      <c r="F81" s="1">
        <f t="shared" si="17"/>
        <v>2441.5165636178126</v>
      </c>
      <c r="G81" s="1">
        <f t="shared" si="17"/>
        <v>2611.886508811633</v>
      </c>
      <c r="H81" s="1">
        <f t="shared" si="17"/>
        <v>2540.284310822006</v>
      </c>
      <c r="I81" s="1">
        <f t="shared" si="17"/>
        <v>2054.261109023484</v>
      </c>
      <c r="J81" s="1">
        <f t="shared" si="17"/>
        <v>1693.4487258547824</v>
      </c>
      <c r="K81" s="1">
        <f t="shared" si="17"/>
        <v>1983.523183973254</v>
      </c>
      <c r="L81" s="10"/>
      <c r="M81" s="10"/>
      <c r="N81" s="10"/>
      <c r="O81" s="10"/>
      <c r="P81" s="10"/>
    </row>
    <row r="82" spans="2:16" ht="12.75">
      <c r="B82" t="s">
        <v>15</v>
      </c>
      <c r="C82" s="1">
        <f>C76*1000000/C71</f>
        <v>2107.4734680952324</v>
      </c>
      <c r="D82" s="1">
        <f aca="true" t="shared" si="18" ref="D82:L82">D76*1000000/D71</f>
        <v>2171.5370544722646</v>
      </c>
      <c r="E82" s="1">
        <f t="shared" si="18"/>
        <v>2291.7309958863243</v>
      </c>
      <c r="F82" s="1">
        <f t="shared" si="18"/>
        <v>2424.825956649121</v>
      </c>
      <c r="G82" s="1">
        <f t="shared" si="18"/>
        <v>2592.403426106646</v>
      </c>
      <c r="H82" s="1">
        <f t="shared" si="18"/>
        <v>2521.018403313383</v>
      </c>
      <c r="I82" s="1">
        <f t="shared" si="18"/>
        <v>2036.3172919669998</v>
      </c>
      <c r="J82" s="1">
        <f t="shared" si="18"/>
        <v>1678.5906299333567</v>
      </c>
      <c r="K82" s="1">
        <f t="shared" si="18"/>
        <v>1966.1200129885697</v>
      </c>
      <c r="L82" s="10">
        <f t="shared" si="18"/>
        <v>2194.724176185868</v>
      </c>
      <c r="M82" s="10">
        <f>M76*1000000/M71</f>
        <v>2067.6555275254063</v>
      </c>
      <c r="N82" s="10">
        <f>N76*1000000/N71</f>
        <v>1970.40012930019</v>
      </c>
      <c r="O82" s="10">
        <f>O76*1000000/O71</f>
        <v>1910.707892038013</v>
      </c>
      <c r="P82" s="10">
        <f>P76*1000000/P71</f>
        <v>2015.456158515047</v>
      </c>
    </row>
    <row r="83" spans="2:16" ht="12.75">
      <c r="B83" t="s">
        <v>138</v>
      </c>
      <c r="C83" s="1">
        <f aca="true" t="shared" si="19" ref="C83:L83">C43/C67</f>
        <v>8771.203868180766</v>
      </c>
      <c r="D83" s="1">
        <f t="shared" si="19"/>
        <v>9080.251831889414</v>
      </c>
      <c r="E83" s="1">
        <f t="shared" si="19"/>
        <v>10002.765735808014</v>
      </c>
      <c r="F83" s="1">
        <f t="shared" si="19"/>
        <v>10956.889011139676</v>
      </c>
      <c r="G83" s="1">
        <f t="shared" si="19"/>
        <v>11848.415360387315</v>
      </c>
      <c r="H83" s="1">
        <f t="shared" si="19"/>
        <v>12148.783850060425</v>
      </c>
      <c r="I83" s="1">
        <f t="shared" si="19"/>
        <v>11437.133254727458</v>
      </c>
      <c r="J83" s="1">
        <f t="shared" si="19"/>
        <v>11095.308590413055</v>
      </c>
      <c r="K83" s="1">
        <f t="shared" si="19"/>
        <v>12001.317599723205</v>
      </c>
      <c r="L83" s="10">
        <f t="shared" si="19"/>
        <v>10314.582996466617</v>
      </c>
      <c r="M83" s="10">
        <f>M43/M67</f>
        <v>9367.495331027392</v>
      </c>
      <c r="N83" s="10">
        <f>N43/N67</f>
        <v>9502.99569773401</v>
      </c>
      <c r="O83" s="10">
        <f>O43/O67</f>
        <v>9421.231410520842</v>
      </c>
      <c r="P83" s="10">
        <f>P43/P67</f>
        <v>9208.826388452617</v>
      </c>
    </row>
    <row r="84" spans="2:16" ht="12.75">
      <c r="B84" t="s">
        <v>139</v>
      </c>
      <c r="L84" s="15"/>
      <c r="M84" s="15"/>
      <c r="N84" s="15"/>
      <c r="O84" s="15"/>
      <c r="P84" s="15"/>
    </row>
    <row r="85" spans="2:16" ht="12.75">
      <c r="B85" t="s">
        <v>71</v>
      </c>
      <c r="C85" s="1">
        <f>C83*1000000/C70</f>
        <v>2084.90675477451</v>
      </c>
      <c r="D85" s="1">
        <f aca="true" t="shared" si="20" ref="D85:K85">D83*1000000/D70</f>
        <v>2088.7125146913254</v>
      </c>
      <c r="E85" s="1">
        <f t="shared" si="20"/>
        <v>2266.6427393489435</v>
      </c>
      <c r="F85" s="1">
        <f t="shared" si="20"/>
        <v>2404.41169547536</v>
      </c>
      <c r="G85" s="1">
        <f t="shared" si="20"/>
        <v>2537.2340458729677</v>
      </c>
      <c r="H85" s="1">
        <f t="shared" si="20"/>
        <v>2559.397183094158</v>
      </c>
      <c r="I85" s="1">
        <f t="shared" si="20"/>
        <v>2339.521034980916</v>
      </c>
      <c r="J85" s="1">
        <f t="shared" si="20"/>
        <v>2239.072850230111</v>
      </c>
      <c r="K85" s="1">
        <f t="shared" si="20"/>
        <v>2421.9087000200907</v>
      </c>
      <c r="L85" s="10"/>
      <c r="M85" s="10"/>
      <c r="N85" s="10"/>
      <c r="O85" s="10"/>
      <c r="P85" s="10"/>
    </row>
    <row r="86" spans="2:16" ht="12.75">
      <c r="B86" t="s">
        <v>15</v>
      </c>
      <c r="C86" s="1">
        <f>C83*1000000/C71</f>
        <v>2071.4117500309317</v>
      </c>
      <c r="D86" s="1">
        <f aca="true" t="shared" si="21" ref="D86:L86">D83*1000000/D71</f>
        <v>2073.433049255243</v>
      </c>
      <c r="E86" s="1">
        <f t="shared" si="21"/>
        <v>2250.6861566667294</v>
      </c>
      <c r="F86" s="1">
        <f t="shared" si="21"/>
        <v>2387.9747434603228</v>
      </c>
      <c r="G86" s="1">
        <f t="shared" si="21"/>
        <v>2518.307825077814</v>
      </c>
      <c r="H86" s="1">
        <f t="shared" si="21"/>
        <v>2539.9863206181517</v>
      </c>
      <c r="I86" s="1">
        <f t="shared" si="21"/>
        <v>2319.085493818648</v>
      </c>
      <c r="J86" s="1">
        <f t="shared" si="21"/>
        <v>2219.4275201555397</v>
      </c>
      <c r="K86" s="1">
        <f t="shared" si="21"/>
        <v>2400.659192297517</v>
      </c>
      <c r="L86" s="10">
        <f t="shared" si="21"/>
        <v>2054.4621740836087</v>
      </c>
      <c r="M86" s="10">
        <f>M83*1000000/M71</f>
        <v>1861.8857001420977</v>
      </c>
      <c r="N86" s="10">
        <f>N83*1000000/N71</f>
        <v>1883.9989762025411</v>
      </c>
      <c r="O86" s="10">
        <f>O83*1000000/O71</f>
        <v>1918.4148727240984</v>
      </c>
      <c r="P86" s="10">
        <f>P83*1000000/P71</f>
        <v>1901.687079641006</v>
      </c>
    </row>
    <row r="87" spans="13:16" ht="12.75">
      <c r="M87" s="1"/>
      <c r="N87" s="1"/>
      <c r="O87" s="1"/>
      <c r="P87" s="1"/>
    </row>
    <row r="88" ht="12.75">
      <c r="B88" t="s">
        <v>123</v>
      </c>
    </row>
    <row r="90" spans="2:18" ht="12.75">
      <c r="B90" s="3" t="s">
        <v>26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>
        <f>SUM(N91:N95)</f>
        <v>7815.3200000000015</v>
      </c>
      <c r="O90" s="4">
        <f>SUM(O91:O95)</f>
        <v>7640.59</v>
      </c>
      <c r="P90" s="4">
        <f>SUM(P91:P95)</f>
        <v>7294.6799999999985</v>
      </c>
      <c r="Q90" s="4">
        <f>SUM(Q91:Q95)</f>
        <v>7483.890000000001</v>
      </c>
      <c r="R90" s="4">
        <f>SUM(R91:R95)</f>
        <v>7875.26</v>
      </c>
    </row>
    <row r="91" spans="2:18" ht="12.75">
      <c r="B91" t="s">
        <v>27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3166.93</v>
      </c>
      <c r="O91" s="1">
        <v>3091.59</v>
      </c>
      <c r="P91" s="1">
        <v>2929.22</v>
      </c>
      <c r="Q91" s="1">
        <v>3054.26</v>
      </c>
      <c r="R91" s="1">
        <v>2997.95</v>
      </c>
    </row>
    <row r="92" spans="2:18" ht="12.75">
      <c r="B92" t="s">
        <v>28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2699.51</v>
      </c>
      <c r="O92" s="1">
        <v>3083.05</v>
      </c>
      <c r="P92" s="1">
        <v>3089.5</v>
      </c>
      <c r="Q92" s="1">
        <v>3370.11</v>
      </c>
      <c r="R92" s="1">
        <v>3597.61</v>
      </c>
    </row>
    <row r="93" spans="2:18" ht="12.75">
      <c r="B93" t="s">
        <v>29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1303.89</v>
      </c>
      <c r="O93" s="1">
        <v>1432.35</v>
      </c>
      <c r="P93" s="1">
        <v>1449.73</v>
      </c>
      <c r="Q93" s="1">
        <v>1409.47</v>
      </c>
      <c r="R93" s="1">
        <v>1465.83</v>
      </c>
    </row>
    <row r="94" spans="2:18" ht="12.75">
      <c r="B94" t="s">
        <v>30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-391.82</v>
      </c>
      <c r="O94" s="1">
        <v>-1217.25</v>
      </c>
      <c r="P94" s="1">
        <v>-1264.62</v>
      </c>
      <c r="Q94" s="1">
        <v>-1375.85</v>
      </c>
      <c r="R94" s="1">
        <v>-1329.53</v>
      </c>
    </row>
    <row r="95" spans="2:18" ht="12.75">
      <c r="B95" t="s">
        <v>31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1036.81</v>
      </c>
      <c r="O95" s="1">
        <v>1250.85</v>
      </c>
      <c r="P95" s="1">
        <v>1090.85</v>
      </c>
      <c r="Q95" s="1">
        <v>1025.9</v>
      </c>
      <c r="R95" s="1">
        <v>1143.4</v>
      </c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3" t="s">
        <v>32</v>
      </c>
      <c r="C97" s="1"/>
      <c r="D97" s="1"/>
      <c r="E97" s="1"/>
      <c r="F97" s="1"/>
      <c r="G97" s="1"/>
      <c r="H97" s="1"/>
      <c r="I97" s="1"/>
      <c r="J97" s="1"/>
      <c r="K97" s="1"/>
      <c r="L97" s="4"/>
      <c r="M97" s="4">
        <f>SUM(M98:M102)</f>
        <v>923.6900000000002</v>
      </c>
      <c r="N97" s="4">
        <f>SUM(N98:N102)</f>
        <v>981.51</v>
      </c>
      <c r="O97" s="4">
        <f>SUM(O98:O102)</f>
        <v>588.54</v>
      </c>
      <c r="P97" s="4">
        <f>SUM(P98:P102)</f>
        <v>1245.21</v>
      </c>
    </row>
    <row r="98" spans="2:16" ht="12.75">
      <c r="B98" t="s">
        <v>33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-293.63</v>
      </c>
      <c r="N98" s="1">
        <v>132.81</v>
      </c>
      <c r="O98" s="1">
        <v>-302.21</v>
      </c>
      <c r="P98" s="1">
        <v>136.92</v>
      </c>
    </row>
    <row r="99" spans="2:16" ht="12.75">
      <c r="B99" t="s">
        <v>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317.24</v>
      </c>
      <c r="N99" s="1">
        <v>62.49</v>
      </c>
      <c r="O99" s="1">
        <v>-199.06</v>
      </c>
      <c r="P99" s="1">
        <v>16.29</v>
      </c>
    </row>
    <row r="100" spans="2:16" ht="12.75">
      <c r="B100" t="s">
        <v>35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-151.67</v>
      </c>
      <c r="N100" s="1">
        <v>-190.79</v>
      </c>
      <c r="O100" s="1">
        <v>32.32</v>
      </c>
      <c r="P100" s="12">
        <v>-53.8</v>
      </c>
    </row>
    <row r="101" spans="2:16" ht="12.75">
      <c r="B101" t="s">
        <v>36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1051.93</v>
      </c>
      <c r="N101" s="1">
        <v>977</v>
      </c>
      <c r="O101" s="1">
        <v>1057.49</v>
      </c>
      <c r="P101" s="1">
        <v>1145.8</v>
      </c>
    </row>
    <row r="102" spans="2:16" ht="12.75">
      <c r="B102" t="s">
        <v>69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-0.18</v>
      </c>
      <c r="N102" s="1"/>
      <c r="O102" s="1"/>
      <c r="P102" s="1"/>
    </row>
    <row r="104" ht="12.75">
      <c r="B104" s="3" t="s">
        <v>130</v>
      </c>
    </row>
    <row r="105" spans="2:16" ht="12.75">
      <c r="B105" t="s">
        <v>131</v>
      </c>
      <c r="N105" s="1">
        <v>3.285</v>
      </c>
      <c r="O105" s="1">
        <v>118.472</v>
      </c>
      <c r="P105" s="1">
        <v>110.99298714000001</v>
      </c>
    </row>
    <row r="106" ht="12.75">
      <c r="B106" t="s">
        <v>132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Angel De la Fuente</cp:lastModifiedBy>
  <cp:lastPrinted>2014-08-22T14:50:20Z</cp:lastPrinted>
  <dcterms:created xsi:type="dcterms:W3CDTF">2011-10-14T12:07:13Z</dcterms:created>
  <dcterms:modified xsi:type="dcterms:W3CDTF">2016-10-03T17:54:09Z</dcterms:modified>
  <cp:category/>
  <cp:version/>
  <cp:contentType/>
  <cp:contentStatus/>
</cp:coreProperties>
</file>