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showInkAnnotation="0" autoCompressPictures="0"/>
  <mc:AlternateContent xmlns:mc="http://schemas.openxmlformats.org/markup-compatibility/2006">
    <mc:Choice Requires="x15">
      <x15ac:absPath xmlns:x15ac="http://schemas.microsoft.com/office/spreadsheetml/2010/11/ac" url="/Users/angeldelafuente/Dropbox/WORK CURRENT 19/HC quamt &amp;quality wip/data survey quality education wip/"/>
    </mc:Choice>
  </mc:AlternateContent>
  <xr:revisionPtr revIDLastSave="0" documentId="13_ncr:1_{73F73D89-8EE6-6348-86B2-16890047EA9B}" xr6:coauthVersionLast="47" xr6:coauthVersionMax="47" xr10:uidLastSave="{00000000-0000-0000-0000-000000000000}"/>
  <bookViews>
    <workbookView xWindow="220" yWindow="700" windowWidth="29620" windowHeight="19080" tabRatio="500" activeTab="11" xr2:uid="{00000000-000D-0000-FFFF-FFFF00000000}"/>
  </bookViews>
  <sheets>
    <sheet name="IAE Math" sheetId="1" r:id="rId1"/>
    <sheet name="IAE science" sheetId="2" r:id="rId2"/>
    <sheet name="IAE reading" sheetId="3" r:id="rId3"/>
    <sheet name="summary IAE" sheetId="12" r:id="rId4"/>
    <sheet name="NAEP" sheetId="9" r:id="rId5"/>
    <sheet name="PISA" sheetId="4" r:id="rId6"/>
    <sheet name="IALS" sheetId="5" r:id="rId7"/>
    <sheet name="ALLS" sheetId="6" r:id="rId8"/>
    <sheet name="PIAAC" sheetId="7" r:id="rId9"/>
    <sheet name="summary adult skills" sheetId="11" r:id="rId10"/>
    <sheet name="Hanushek et al" sheetId="8" r:id="rId11"/>
    <sheet name="AAP 2018" sheetId="10"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10" i="10" l="1"/>
  <c r="P10" i="10"/>
  <c r="P11" i="10"/>
  <c r="P12" i="10"/>
  <c r="P13" i="10"/>
  <c r="P14" i="10"/>
  <c r="P15" i="10"/>
  <c r="P16" i="10"/>
  <c r="P17" i="10"/>
  <c r="P18" i="10"/>
  <c r="P19" i="10"/>
  <c r="P20" i="10"/>
  <c r="P21" i="10"/>
  <c r="P22" i="10"/>
  <c r="P23" i="10"/>
  <c r="P24" i="10"/>
  <c r="P25" i="10"/>
  <c r="P26" i="10"/>
  <c r="P27" i="10"/>
  <c r="P28" i="10"/>
  <c r="P29" i="10"/>
  <c r="P30" i="10"/>
  <c r="G90" i="12"/>
  <c r="H12" i="5"/>
  <c r="J10" i="6"/>
  <c r="O32" i="10"/>
  <c r="O11" i="10"/>
  <c r="O12" i="10"/>
  <c r="O13" i="10"/>
  <c r="O14" i="10"/>
  <c r="O15" i="10"/>
  <c r="O16" i="10"/>
  <c r="O17" i="10"/>
  <c r="O18" i="10"/>
  <c r="O19" i="10"/>
  <c r="O20" i="10"/>
  <c r="O21" i="10"/>
  <c r="O22" i="10"/>
  <c r="O23" i="10"/>
  <c r="O24" i="10"/>
  <c r="O25" i="10"/>
  <c r="O26" i="10"/>
  <c r="O27" i="10"/>
  <c r="O28" i="10"/>
  <c r="O29" i="10"/>
  <c r="O30" i="10"/>
  <c r="O10" i="10"/>
  <c r="L93" i="12"/>
  <c r="L95" i="12"/>
  <c r="L99" i="12"/>
  <c r="L105" i="12"/>
  <c r="L107" i="12"/>
  <c r="L90" i="12"/>
  <c r="K112" i="12"/>
  <c r="L100" i="12"/>
  <c r="K108" i="12"/>
  <c r="K98" i="12"/>
  <c r="K91" i="12"/>
  <c r="K92" i="12"/>
  <c r="K93" i="12"/>
  <c r="K94" i="12"/>
  <c r="K95" i="12"/>
  <c r="K96" i="12"/>
  <c r="K97" i="12"/>
  <c r="K99" i="12"/>
  <c r="K100" i="12"/>
  <c r="K101" i="12"/>
  <c r="K102" i="12"/>
  <c r="K103" i="12"/>
  <c r="K104" i="12"/>
  <c r="K105" i="12"/>
  <c r="K106" i="12"/>
  <c r="K107" i="12"/>
  <c r="K109" i="12"/>
  <c r="K110" i="12"/>
  <c r="K90" i="12"/>
  <c r="N126" i="4"/>
  <c r="N127" i="4"/>
  <c r="N128" i="4"/>
  <c r="N129" i="4"/>
  <c r="N130" i="4"/>
  <c r="N131" i="4"/>
  <c r="N132" i="4"/>
  <c r="N133" i="4"/>
  <c r="N134" i="4"/>
  <c r="N135" i="4"/>
  <c r="N136" i="4"/>
  <c r="N137" i="4"/>
  <c r="N138" i="4"/>
  <c r="N139" i="4"/>
  <c r="N140" i="4"/>
  <c r="N141" i="4"/>
  <c r="N142" i="4"/>
  <c r="N143" i="4"/>
  <c r="N144" i="4"/>
  <c r="N145" i="4"/>
  <c r="N125" i="4"/>
  <c r="P32" i="10"/>
  <c r="Q22" i="10"/>
  <c r="Q21" i="10"/>
  <c r="Q20" i="10"/>
  <c r="Q17" i="10"/>
  <c r="Q19" i="10"/>
  <c r="Q30" i="10"/>
  <c r="L110" i="12"/>
  <c r="L98" i="12"/>
  <c r="L109" i="12"/>
  <c r="L97" i="12"/>
  <c r="L108" i="12"/>
  <c r="L96" i="12"/>
  <c r="L106" i="12"/>
  <c r="L94" i="12"/>
  <c r="L104" i="12"/>
  <c r="L92" i="12"/>
  <c r="L103" i="12"/>
  <c r="L91" i="12"/>
  <c r="L102" i="12"/>
  <c r="L112" i="12"/>
  <c r="L101" i="12"/>
  <c r="Q32" i="10"/>
  <c r="Q18" i="10"/>
  <c r="Q12" i="10"/>
  <c r="Q13" i="10"/>
  <c r="Q14" i="10"/>
  <c r="Q15" i="10"/>
  <c r="Q16" i="10"/>
  <c r="Q23" i="10"/>
  <c r="Q24" i="10"/>
  <c r="Q25" i="10"/>
  <c r="Q26" i="10"/>
  <c r="Q27" i="10"/>
  <c r="Q28" i="10"/>
  <c r="Q11" i="10"/>
  <c r="Q29" i="10"/>
  <c r="T110" i="12"/>
  <c r="I110" i="12"/>
  <c r="S110" i="12"/>
  <c r="R110" i="12"/>
  <c r="G110" i="12"/>
  <c r="Q110" i="12"/>
  <c r="F110" i="12"/>
  <c r="P110" i="12"/>
  <c r="O110" i="12"/>
  <c r="N110" i="12"/>
  <c r="C110" i="12"/>
  <c r="H110" i="12"/>
  <c r="E110" i="12"/>
  <c r="D110" i="12"/>
  <c r="T109" i="12"/>
  <c r="I109" i="12"/>
  <c r="S109" i="12"/>
  <c r="H109" i="12"/>
  <c r="R109" i="12"/>
  <c r="Q109" i="12"/>
  <c r="P109" i="12"/>
  <c r="O109" i="12"/>
  <c r="D109" i="12"/>
  <c r="N109" i="12"/>
  <c r="C109" i="12"/>
  <c r="G109" i="12"/>
  <c r="F109" i="12"/>
  <c r="E109" i="12"/>
  <c r="T108" i="12"/>
  <c r="I108" i="12"/>
  <c r="S108" i="12"/>
  <c r="H108" i="12"/>
  <c r="R108" i="12"/>
  <c r="G108" i="12"/>
  <c r="Q108" i="12"/>
  <c r="F108" i="12"/>
  <c r="P108" i="12"/>
  <c r="O108" i="12"/>
  <c r="D108" i="12"/>
  <c r="N108" i="12"/>
  <c r="E108" i="12"/>
  <c r="C108" i="12"/>
  <c r="T107" i="12"/>
  <c r="I107" i="12"/>
  <c r="S107" i="12"/>
  <c r="H107" i="12"/>
  <c r="R107" i="12"/>
  <c r="G107" i="12"/>
  <c r="Q107" i="12"/>
  <c r="F107" i="12"/>
  <c r="P107" i="12"/>
  <c r="E107" i="12"/>
  <c r="O107" i="12"/>
  <c r="D107" i="12"/>
  <c r="N107" i="12"/>
  <c r="C107" i="12"/>
  <c r="T106" i="12"/>
  <c r="I106" i="12"/>
  <c r="S106" i="12"/>
  <c r="H106" i="12"/>
  <c r="R106" i="12"/>
  <c r="G106" i="12"/>
  <c r="Q106" i="12"/>
  <c r="F106" i="12"/>
  <c r="P106" i="12"/>
  <c r="E106" i="12"/>
  <c r="O106" i="12"/>
  <c r="D106" i="12"/>
  <c r="N106" i="12"/>
  <c r="C106" i="12"/>
  <c r="T105" i="12"/>
  <c r="I105" i="12"/>
  <c r="S105" i="12"/>
  <c r="H105" i="12"/>
  <c r="R105" i="12"/>
  <c r="G105" i="12"/>
  <c r="Q105" i="12"/>
  <c r="F105" i="12"/>
  <c r="P105" i="12"/>
  <c r="E105" i="12"/>
  <c r="O105" i="12"/>
  <c r="D105" i="12"/>
  <c r="N105" i="12"/>
  <c r="C105" i="12"/>
  <c r="T104" i="12"/>
  <c r="I104" i="12"/>
  <c r="S104" i="12"/>
  <c r="H104" i="12"/>
  <c r="R104" i="12"/>
  <c r="G104" i="12"/>
  <c r="Q104" i="12"/>
  <c r="F104" i="12"/>
  <c r="P104" i="12"/>
  <c r="E104" i="12"/>
  <c r="O104" i="12"/>
  <c r="D104" i="12"/>
  <c r="N104" i="12"/>
  <c r="C104" i="12"/>
  <c r="T103" i="12"/>
  <c r="I103" i="12"/>
  <c r="S103" i="12"/>
  <c r="H103" i="12"/>
  <c r="R103" i="12"/>
  <c r="G103" i="12"/>
  <c r="Q103" i="12"/>
  <c r="F103" i="12"/>
  <c r="P103" i="12"/>
  <c r="E103" i="12"/>
  <c r="O103" i="12"/>
  <c r="D103" i="12"/>
  <c r="N103" i="12"/>
  <c r="C103" i="12"/>
  <c r="T102" i="12"/>
  <c r="I102" i="12"/>
  <c r="S102" i="12"/>
  <c r="H102" i="12"/>
  <c r="R102" i="12"/>
  <c r="G102" i="12"/>
  <c r="Q102" i="12"/>
  <c r="F102" i="12"/>
  <c r="P102" i="12"/>
  <c r="E102" i="12"/>
  <c r="O102" i="12"/>
  <c r="D102" i="12"/>
  <c r="N102" i="12"/>
  <c r="C102" i="12"/>
  <c r="T101" i="12"/>
  <c r="I101" i="12"/>
  <c r="S101" i="12"/>
  <c r="H101" i="12"/>
  <c r="R101" i="12"/>
  <c r="G101" i="12"/>
  <c r="Q101" i="12"/>
  <c r="F101" i="12"/>
  <c r="P101" i="12"/>
  <c r="E101" i="12"/>
  <c r="O101" i="12"/>
  <c r="D101" i="12"/>
  <c r="N101" i="12"/>
  <c r="C101" i="12"/>
  <c r="T100" i="12"/>
  <c r="I100" i="12"/>
  <c r="S100" i="12"/>
  <c r="H100" i="12"/>
  <c r="R100" i="12"/>
  <c r="G100" i="12"/>
  <c r="Q100" i="12"/>
  <c r="F100" i="12"/>
  <c r="P100" i="12"/>
  <c r="E100" i="12"/>
  <c r="O100" i="12"/>
  <c r="D100" i="12"/>
  <c r="N100" i="12"/>
  <c r="C100" i="12"/>
  <c r="T99" i="12"/>
  <c r="I99" i="12"/>
  <c r="S99" i="12"/>
  <c r="H99" i="12"/>
  <c r="R99" i="12"/>
  <c r="G99" i="12"/>
  <c r="Q99" i="12"/>
  <c r="F99" i="12"/>
  <c r="P99" i="12"/>
  <c r="E99" i="12"/>
  <c r="O99" i="12"/>
  <c r="D99" i="12"/>
  <c r="N99" i="12"/>
  <c r="C99" i="12"/>
  <c r="T98" i="12"/>
  <c r="I98" i="12"/>
  <c r="S98" i="12"/>
  <c r="H98" i="12"/>
  <c r="R98" i="12"/>
  <c r="G98" i="12"/>
  <c r="Q98" i="12"/>
  <c r="F98" i="12"/>
  <c r="P98" i="12"/>
  <c r="E98" i="12"/>
  <c r="O98" i="12"/>
  <c r="D98" i="12"/>
  <c r="N98" i="12"/>
  <c r="C98" i="12"/>
  <c r="T97" i="12"/>
  <c r="I97" i="12"/>
  <c r="S97" i="12"/>
  <c r="H97" i="12"/>
  <c r="R97" i="12"/>
  <c r="G97" i="12"/>
  <c r="Q97" i="12"/>
  <c r="F97" i="12"/>
  <c r="P97" i="12"/>
  <c r="E97" i="12"/>
  <c r="O97" i="12"/>
  <c r="D97" i="12"/>
  <c r="N97" i="12"/>
  <c r="C97" i="12"/>
  <c r="T96" i="12"/>
  <c r="I96" i="12"/>
  <c r="S96" i="12"/>
  <c r="H96" i="12"/>
  <c r="R96" i="12"/>
  <c r="G96" i="12"/>
  <c r="Q96" i="12"/>
  <c r="F96" i="12"/>
  <c r="P96" i="12"/>
  <c r="E96" i="12"/>
  <c r="O96" i="12"/>
  <c r="D96" i="12"/>
  <c r="N96" i="12"/>
  <c r="C96" i="12"/>
  <c r="T95" i="12"/>
  <c r="I95" i="12"/>
  <c r="S95" i="12"/>
  <c r="H95" i="12"/>
  <c r="R95" i="12"/>
  <c r="G95" i="12"/>
  <c r="Q95" i="12"/>
  <c r="F95" i="12"/>
  <c r="P95" i="12"/>
  <c r="E95" i="12"/>
  <c r="O95" i="12"/>
  <c r="D95" i="12"/>
  <c r="N95" i="12"/>
  <c r="C95" i="12"/>
  <c r="T94" i="12"/>
  <c r="I94" i="12"/>
  <c r="S94" i="12"/>
  <c r="H94" i="12"/>
  <c r="R94" i="12"/>
  <c r="G94" i="12"/>
  <c r="Q94" i="12"/>
  <c r="F94" i="12"/>
  <c r="P94" i="12"/>
  <c r="E94" i="12"/>
  <c r="O94" i="12"/>
  <c r="D94" i="12"/>
  <c r="N94" i="12"/>
  <c r="C94" i="12"/>
  <c r="T93" i="12"/>
  <c r="I93" i="12"/>
  <c r="S93" i="12"/>
  <c r="H93" i="12"/>
  <c r="R93" i="12"/>
  <c r="G93" i="12"/>
  <c r="Q93" i="12"/>
  <c r="F93" i="12"/>
  <c r="P93" i="12"/>
  <c r="E93" i="12"/>
  <c r="O93" i="12"/>
  <c r="D93" i="12"/>
  <c r="N93" i="12"/>
  <c r="C93" i="12"/>
  <c r="T92" i="12"/>
  <c r="I92" i="12"/>
  <c r="S92" i="12"/>
  <c r="H92" i="12"/>
  <c r="R92" i="12"/>
  <c r="G92" i="12"/>
  <c r="Q92" i="12"/>
  <c r="F92" i="12"/>
  <c r="P92" i="12"/>
  <c r="E92" i="12"/>
  <c r="O92" i="12"/>
  <c r="D92" i="12"/>
  <c r="N92" i="12"/>
  <c r="C92" i="12"/>
  <c r="T91" i="12"/>
  <c r="I91" i="12"/>
  <c r="S91" i="12"/>
  <c r="H91" i="12"/>
  <c r="R91" i="12"/>
  <c r="G91" i="12"/>
  <c r="Q91" i="12"/>
  <c r="F91" i="12"/>
  <c r="P91" i="12"/>
  <c r="E91" i="12"/>
  <c r="O91" i="12"/>
  <c r="D91" i="12"/>
  <c r="N91" i="12"/>
  <c r="C91" i="12"/>
  <c r="T90" i="12"/>
  <c r="I90" i="12"/>
  <c r="S90" i="12"/>
  <c r="H90" i="12"/>
  <c r="R90" i="12"/>
  <c r="Q90" i="12"/>
  <c r="F90" i="12"/>
  <c r="P90" i="12"/>
  <c r="E90" i="12"/>
  <c r="O90" i="12"/>
  <c r="D90" i="12"/>
  <c r="N90" i="12"/>
  <c r="C90" i="12"/>
  <c r="H13" i="11"/>
  <c r="H14" i="11"/>
  <c r="H15" i="11"/>
  <c r="H16" i="11"/>
  <c r="H17" i="11"/>
  <c r="H18" i="11"/>
  <c r="H19" i="11"/>
  <c r="H20" i="11"/>
  <c r="H21" i="11"/>
  <c r="H22" i="11"/>
  <c r="H23" i="11"/>
  <c r="H24" i="11"/>
  <c r="H25" i="11"/>
  <c r="H26" i="11"/>
  <c r="H27" i="11"/>
  <c r="H28" i="11"/>
  <c r="H29" i="11"/>
  <c r="H30" i="11"/>
  <c r="H31" i="11"/>
  <c r="H32" i="11"/>
  <c r="H33" i="11"/>
  <c r="H12" i="11"/>
  <c r="G30" i="11"/>
  <c r="G27" i="11"/>
  <c r="G25" i="11"/>
  <c r="G20" i="11"/>
  <c r="G33" i="11"/>
  <c r="F144" i="4"/>
  <c r="G144" i="4"/>
  <c r="H144" i="4"/>
  <c r="I144" i="4"/>
  <c r="E144" i="4"/>
  <c r="E145" i="4"/>
  <c r="D145" i="4"/>
  <c r="F145" i="4"/>
  <c r="G145" i="4"/>
  <c r="H145" i="4"/>
  <c r="I145" i="4"/>
  <c r="E137" i="4"/>
  <c r="F137" i="4"/>
  <c r="G137" i="4"/>
  <c r="H137" i="4"/>
  <c r="I137" i="4"/>
  <c r="D137" i="4"/>
  <c r="D126" i="4"/>
  <c r="L126" i="4"/>
  <c r="E126" i="4"/>
  <c r="G126" i="4"/>
  <c r="H126" i="4"/>
  <c r="I126" i="4"/>
  <c r="I141" i="4"/>
  <c r="D138" i="4"/>
  <c r="E138" i="4"/>
  <c r="F138" i="4"/>
  <c r="G138" i="4"/>
  <c r="H138" i="4"/>
  <c r="I138" i="4"/>
  <c r="D139" i="4"/>
  <c r="E139" i="4"/>
  <c r="E148" i="4"/>
  <c r="F139" i="4"/>
  <c r="F147" i="4"/>
  <c r="G139" i="4"/>
  <c r="G148" i="4"/>
  <c r="H139" i="4"/>
  <c r="I139" i="4"/>
  <c r="D140" i="4"/>
  <c r="E140" i="4"/>
  <c r="F140" i="4"/>
  <c r="G140" i="4"/>
  <c r="H140" i="4"/>
  <c r="I140" i="4"/>
  <c r="L140" i="4"/>
  <c r="D141" i="4"/>
  <c r="K141" i="4"/>
  <c r="E141" i="4"/>
  <c r="F141" i="4"/>
  <c r="G141" i="4"/>
  <c r="H141" i="4"/>
  <c r="D142" i="4"/>
  <c r="E142" i="4"/>
  <c r="F142" i="4"/>
  <c r="G142" i="4"/>
  <c r="H142" i="4"/>
  <c r="I142" i="4"/>
  <c r="D143" i="4"/>
  <c r="L143" i="4"/>
  <c r="E143" i="4"/>
  <c r="F143" i="4"/>
  <c r="G143" i="4"/>
  <c r="H143" i="4"/>
  <c r="I143" i="4"/>
  <c r="D127" i="4"/>
  <c r="E127" i="4"/>
  <c r="F127" i="4"/>
  <c r="G127" i="4"/>
  <c r="H127" i="4"/>
  <c r="I127" i="4"/>
  <c r="D128" i="4"/>
  <c r="E128" i="4"/>
  <c r="F128" i="4"/>
  <c r="G128" i="4"/>
  <c r="G149" i="4"/>
  <c r="H128" i="4"/>
  <c r="I128" i="4"/>
  <c r="D129" i="4"/>
  <c r="E129" i="4"/>
  <c r="F129" i="4"/>
  <c r="G129" i="4"/>
  <c r="H129" i="4"/>
  <c r="I129" i="4"/>
  <c r="D130" i="4"/>
  <c r="E130" i="4"/>
  <c r="K130" i="4"/>
  <c r="F130" i="4"/>
  <c r="G130" i="4"/>
  <c r="H130" i="4"/>
  <c r="I130" i="4"/>
  <c r="D131" i="4"/>
  <c r="E131" i="4"/>
  <c r="F131" i="4"/>
  <c r="G131" i="4"/>
  <c r="H131" i="4"/>
  <c r="I131" i="4"/>
  <c r="D132" i="4"/>
  <c r="E132" i="4"/>
  <c r="F132" i="4"/>
  <c r="G132" i="4"/>
  <c r="L132" i="4"/>
  <c r="H132" i="4"/>
  <c r="I132" i="4"/>
  <c r="K132" i="4"/>
  <c r="D133" i="4"/>
  <c r="E133" i="4"/>
  <c r="F133" i="4"/>
  <c r="G133" i="4"/>
  <c r="H133" i="4"/>
  <c r="I133" i="4"/>
  <c r="D134" i="4"/>
  <c r="E134" i="4"/>
  <c r="F134" i="4"/>
  <c r="G134" i="4"/>
  <c r="H134" i="4"/>
  <c r="I134" i="4"/>
  <c r="D135" i="4"/>
  <c r="E135" i="4"/>
  <c r="F135" i="4"/>
  <c r="G135" i="4"/>
  <c r="H135" i="4"/>
  <c r="I135" i="4"/>
  <c r="D136" i="4"/>
  <c r="E136" i="4"/>
  <c r="F136" i="4"/>
  <c r="G136" i="4"/>
  <c r="H136" i="4"/>
  <c r="I136" i="4"/>
  <c r="C144" i="4"/>
  <c r="C126" i="4"/>
  <c r="C127" i="4"/>
  <c r="C128" i="4"/>
  <c r="C129" i="4"/>
  <c r="C130" i="4"/>
  <c r="C131" i="4"/>
  <c r="K131" i="4"/>
  <c r="C132" i="4"/>
  <c r="C133" i="4"/>
  <c r="C134" i="4"/>
  <c r="C135" i="4"/>
  <c r="L135" i="4"/>
  <c r="C136" i="4"/>
  <c r="L136" i="4"/>
  <c r="K137" i="4"/>
  <c r="C138" i="4"/>
  <c r="C139" i="4"/>
  <c r="C140" i="4"/>
  <c r="C141" i="4"/>
  <c r="C142" i="4"/>
  <c r="C143" i="4"/>
  <c r="C145" i="4"/>
  <c r="D125" i="4"/>
  <c r="E125" i="4"/>
  <c r="F125" i="4"/>
  <c r="G125" i="4"/>
  <c r="H125" i="4"/>
  <c r="I125" i="4"/>
  <c r="C125" i="4"/>
  <c r="D148" i="4"/>
  <c r="E147" i="4"/>
  <c r="L145" i="4"/>
  <c r="K145" i="4"/>
  <c r="L144" i="4"/>
  <c r="K144" i="4"/>
  <c r="K140" i="4"/>
  <c r="L138" i="4"/>
  <c r="K138" i="4"/>
  <c r="L133" i="4"/>
  <c r="K133" i="4"/>
  <c r="L131" i="4"/>
  <c r="L129" i="4"/>
  <c r="K129" i="4"/>
  <c r="L127" i="4"/>
  <c r="K127" i="4"/>
  <c r="L125" i="4"/>
  <c r="J110" i="12"/>
  <c r="J98" i="12"/>
  <c r="E112" i="12"/>
  <c r="J97" i="12"/>
  <c r="J109" i="12"/>
  <c r="J101" i="12"/>
  <c r="I112" i="12"/>
  <c r="H112" i="12"/>
  <c r="J96" i="12"/>
  <c r="J108" i="12"/>
  <c r="J99" i="12"/>
  <c r="F112" i="12"/>
  <c r="J94" i="12"/>
  <c r="J106" i="12"/>
  <c r="G112" i="12"/>
  <c r="J92" i="12"/>
  <c r="J104" i="12"/>
  <c r="J95" i="12"/>
  <c r="J107" i="12"/>
  <c r="J90" i="12"/>
  <c r="J102" i="12"/>
  <c r="D112" i="12"/>
  <c r="J93" i="12"/>
  <c r="J105" i="12"/>
  <c r="J100" i="12"/>
  <c r="J91" i="12"/>
  <c r="J103" i="12"/>
  <c r="C112" i="12"/>
  <c r="H147" i="4"/>
  <c r="I147" i="4"/>
  <c r="K126" i="4"/>
  <c r="D147" i="4"/>
  <c r="L139" i="4"/>
  <c r="F148" i="4"/>
  <c r="L142" i="4"/>
  <c r="K139" i="4"/>
  <c r="L141" i="4"/>
  <c r="K143" i="4"/>
  <c r="D149" i="4"/>
  <c r="E149" i="4"/>
  <c r="F149" i="4"/>
  <c r="L130" i="4"/>
  <c r="K128" i="4"/>
  <c r="H149" i="4"/>
  <c r="L128" i="4"/>
  <c r="G147" i="4"/>
  <c r="I149" i="4"/>
  <c r="I148" i="4"/>
  <c r="L134" i="4"/>
  <c r="H148" i="4"/>
  <c r="C149" i="4"/>
  <c r="K134" i="4"/>
  <c r="K135" i="4"/>
  <c r="K136" i="4"/>
  <c r="K142" i="4"/>
  <c r="C148" i="4"/>
  <c r="L137" i="4"/>
  <c r="C147" i="4"/>
  <c r="K125" i="4"/>
  <c r="K149" i="4"/>
  <c r="J112" i="12"/>
  <c r="K147" i="4"/>
  <c r="K148" i="4"/>
  <c r="K85" i="2"/>
  <c r="K86" i="2"/>
  <c r="K87" i="2"/>
  <c r="M76" i="2"/>
  <c r="K48" i="2"/>
  <c r="K49" i="2"/>
  <c r="K50" i="2"/>
  <c r="M28" i="2"/>
  <c r="M33" i="2"/>
  <c r="M38" i="2"/>
  <c r="M30" i="2"/>
  <c r="K85" i="1"/>
  <c r="K86" i="1"/>
  <c r="K87" i="1"/>
  <c r="M66" i="1"/>
  <c r="M76" i="1"/>
  <c r="M73" i="1"/>
  <c r="M80" i="1"/>
  <c r="M77" i="1"/>
  <c r="M82" i="1"/>
  <c r="M83" i="1"/>
  <c r="M63" i="1"/>
  <c r="M85" i="1"/>
  <c r="M74" i="1"/>
  <c r="K48" i="1"/>
  <c r="K49" i="1"/>
  <c r="K50" i="1"/>
  <c r="M39" i="1"/>
  <c r="M29" i="1"/>
  <c r="M36" i="1"/>
  <c r="M26" i="1"/>
  <c r="M33" i="1"/>
  <c r="M43" i="1"/>
  <c r="M30" i="1"/>
  <c r="M28" i="1"/>
  <c r="M46" i="1"/>
  <c r="M38" i="1"/>
  <c r="M40" i="1"/>
  <c r="M45" i="1"/>
  <c r="M37" i="1"/>
  <c r="H28" i="6"/>
  <c r="F33" i="7"/>
  <c r="F28" i="7"/>
  <c r="L48" i="4"/>
  <c r="L47" i="4"/>
  <c r="L46" i="4"/>
  <c r="L45" i="4"/>
  <c r="L44" i="4"/>
  <c r="L43" i="4"/>
  <c r="L42" i="4"/>
  <c r="L41" i="4"/>
  <c r="L40" i="4"/>
  <c r="L39" i="4"/>
  <c r="L38" i="4"/>
  <c r="L37" i="4"/>
  <c r="L36" i="4"/>
  <c r="L35" i="4"/>
  <c r="L34" i="4"/>
  <c r="L33" i="4"/>
  <c r="L32" i="4"/>
  <c r="L31" i="4"/>
  <c r="L30" i="4"/>
  <c r="L29" i="4"/>
  <c r="L28" i="4"/>
  <c r="L81" i="4"/>
  <c r="L80" i="4"/>
  <c r="L79" i="4"/>
  <c r="L78" i="4"/>
  <c r="L77" i="4"/>
  <c r="L76" i="4"/>
  <c r="L75" i="4"/>
  <c r="L74" i="4"/>
  <c r="L73" i="4"/>
  <c r="L72" i="4"/>
  <c r="L71" i="4"/>
  <c r="L70" i="4"/>
  <c r="L69" i="4"/>
  <c r="L68" i="4"/>
  <c r="L67" i="4"/>
  <c r="L66" i="4"/>
  <c r="L65" i="4"/>
  <c r="L64" i="4"/>
  <c r="L63" i="4"/>
  <c r="L62" i="4"/>
  <c r="L61" i="4"/>
  <c r="K28" i="4"/>
  <c r="K61" i="4"/>
  <c r="H116" i="4"/>
  <c r="H117" i="4"/>
  <c r="H118" i="4"/>
  <c r="H50" i="4"/>
  <c r="H51" i="4"/>
  <c r="H52" i="4"/>
  <c r="L95" i="4"/>
  <c r="L96" i="4"/>
  <c r="L97" i="4"/>
  <c r="L98" i="4"/>
  <c r="L99" i="4"/>
  <c r="L100" i="4"/>
  <c r="L101" i="4"/>
  <c r="L102" i="4"/>
  <c r="L103" i="4"/>
  <c r="L104" i="4"/>
  <c r="L105" i="4"/>
  <c r="L106" i="4"/>
  <c r="L107" i="4"/>
  <c r="L108" i="4"/>
  <c r="L109" i="4"/>
  <c r="L110" i="4"/>
  <c r="L111" i="4"/>
  <c r="L112" i="4"/>
  <c r="L113" i="4"/>
  <c r="L114" i="4"/>
  <c r="L94" i="4"/>
  <c r="K95" i="4"/>
  <c r="K96" i="4"/>
  <c r="K97" i="4"/>
  <c r="K117" i="4"/>
  <c r="K98" i="4"/>
  <c r="K99" i="4"/>
  <c r="K100" i="4"/>
  <c r="K101" i="4"/>
  <c r="K102" i="4"/>
  <c r="K103" i="4"/>
  <c r="K104" i="4"/>
  <c r="K105" i="4"/>
  <c r="K106" i="4"/>
  <c r="K107" i="4"/>
  <c r="K108" i="4"/>
  <c r="K109" i="4"/>
  <c r="K110" i="4"/>
  <c r="K111" i="4"/>
  <c r="K112" i="4"/>
  <c r="K113" i="4"/>
  <c r="K114" i="4"/>
  <c r="K94" i="4"/>
  <c r="I118" i="4"/>
  <c r="I117" i="4"/>
  <c r="I116" i="4"/>
  <c r="I85" i="4"/>
  <c r="I84" i="4"/>
  <c r="I83" i="4"/>
  <c r="K62" i="4"/>
  <c r="K63" i="4"/>
  <c r="K64" i="4"/>
  <c r="K65" i="4"/>
  <c r="K66" i="4"/>
  <c r="K67" i="4"/>
  <c r="K68" i="4"/>
  <c r="K69" i="4"/>
  <c r="K70" i="4"/>
  <c r="K71" i="4"/>
  <c r="K72" i="4"/>
  <c r="K73" i="4"/>
  <c r="K83" i="4"/>
  <c r="K74" i="4"/>
  <c r="K75" i="4"/>
  <c r="K76" i="4"/>
  <c r="K77" i="4"/>
  <c r="K78" i="4"/>
  <c r="K79" i="4"/>
  <c r="K80" i="4"/>
  <c r="K81" i="4"/>
  <c r="K29" i="4"/>
  <c r="K50" i="4"/>
  <c r="K30" i="4"/>
  <c r="K31" i="4"/>
  <c r="K32" i="4"/>
  <c r="K52" i="4"/>
  <c r="K33" i="4"/>
  <c r="K34" i="4"/>
  <c r="K35" i="4"/>
  <c r="K36" i="4"/>
  <c r="K37" i="4"/>
  <c r="K38" i="4"/>
  <c r="K39" i="4"/>
  <c r="K40" i="4"/>
  <c r="K41" i="4"/>
  <c r="K42" i="4"/>
  <c r="K43" i="4"/>
  <c r="K44" i="4"/>
  <c r="K45" i="4"/>
  <c r="K46" i="4"/>
  <c r="K47" i="4"/>
  <c r="K48" i="4"/>
  <c r="I52" i="4"/>
  <c r="I51" i="4"/>
  <c r="I50" i="4"/>
  <c r="J20" i="3"/>
  <c r="H42" i="3"/>
  <c r="H43" i="3"/>
  <c r="H44" i="3"/>
  <c r="J21" i="3"/>
  <c r="J25" i="3"/>
  <c r="J22" i="3"/>
  <c r="J23" i="3"/>
  <c r="J24" i="3"/>
  <c r="J26" i="3"/>
  <c r="J43" i="3"/>
  <c r="J27" i="3"/>
  <c r="J29" i="3"/>
  <c r="J30" i="3"/>
  <c r="J32" i="3"/>
  <c r="J33" i="3"/>
  <c r="J34" i="3"/>
  <c r="J35" i="3"/>
  <c r="J36" i="3"/>
  <c r="J37" i="3"/>
  <c r="J39" i="3"/>
  <c r="J40" i="3"/>
  <c r="F124" i="2"/>
  <c r="F125" i="2"/>
  <c r="F124" i="1"/>
  <c r="F125" i="1"/>
  <c r="G125" i="2"/>
  <c r="G124" i="2"/>
  <c r="G125" i="1"/>
  <c r="G124" i="1"/>
  <c r="J125" i="2"/>
  <c r="J124" i="2"/>
  <c r="J125" i="1"/>
  <c r="J124" i="1"/>
  <c r="J85" i="2"/>
  <c r="J86" i="2"/>
  <c r="J87" i="2"/>
  <c r="M66" i="2"/>
  <c r="M68" i="2"/>
  <c r="M72" i="2"/>
  <c r="M73" i="2"/>
  <c r="M74" i="2"/>
  <c r="M77" i="2"/>
  <c r="M80" i="2"/>
  <c r="M82" i="2"/>
  <c r="M83" i="2"/>
  <c r="M63" i="2"/>
  <c r="J48" i="2"/>
  <c r="J49" i="2"/>
  <c r="J50" i="2"/>
  <c r="M27" i="2"/>
  <c r="M29" i="2"/>
  <c r="M31" i="2"/>
  <c r="M32" i="2"/>
  <c r="M35" i="2"/>
  <c r="M36" i="2"/>
  <c r="M37" i="2"/>
  <c r="M39" i="2"/>
  <c r="M40" i="2"/>
  <c r="M41" i="2"/>
  <c r="M42" i="2"/>
  <c r="M43" i="2"/>
  <c r="M45" i="2"/>
  <c r="M46" i="2"/>
  <c r="M26" i="2"/>
  <c r="J85" i="1"/>
  <c r="J86" i="1"/>
  <c r="J87" i="1"/>
  <c r="M64" i="1"/>
  <c r="M65" i="1"/>
  <c r="M67" i="1"/>
  <c r="M68" i="1"/>
  <c r="M69" i="1"/>
  <c r="M70" i="1"/>
  <c r="M71" i="1"/>
  <c r="M72" i="1"/>
  <c r="M75" i="1"/>
  <c r="M78" i="1"/>
  <c r="M79" i="1"/>
  <c r="M81" i="1"/>
  <c r="J48" i="1"/>
  <c r="J49" i="1"/>
  <c r="J50" i="1"/>
  <c r="M27" i="1"/>
  <c r="M31" i="1"/>
  <c r="M32" i="1"/>
  <c r="M35" i="1"/>
  <c r="M41" i="1"/>
  <c r="M42" i="1"/>
  <c r="E32" i="10"/>
  <c r="F32" i="10"/>
  <c r="G32" i="10"/>
  <c r="H32" i="10"/>
  <c r="I32" i="10"/>
  <c r="J32" i="10"/>
  <c r="K32" i="10"/>
  <c r="L32" i="10"/>
  <c r="M32" i="10"/>
  <c r="D32" i="10"/>
  <c r="C33" i="8"/>
  <c r="I33" i="8"/>
  <c r="H33" i="8"/>
  <c r="G33" i="8"/>
  <c r="F33" i="8"/>
  <c r="D33" i="8"/>
  <c r="H14" i="5"/>
  <c r="H15" i="5"/>
  <c r="H25" i="5"/>
  <c r="J13" i="6"/>
  <c r="J20" i="6"/>
  <c r="J22" i="6"/>
  <c r="J24" i="6"/>
  <c r="J28" i="6"/>
  <c r="F21" i="7"/>
  <c r="F22" i="7"/>
  <c r="F23" i="7"/>
  <c r="F24" i="7"/>
  <c r="F25" i="7"/>
  <c r="F26" i="7"/>
  <c r="F27" i="7"/>
  <c r="F29" i="7"/>
  <c r="F30" i="7"/>
  <c r="F31" i="7"/>
  <c r="F32" i="7"/>
  <c r="F34" i="7"/>
  <c r="F36" i="7"/>
  <c r="F37" i="7"/>
  <c r="F39" i="7"/>
  <c r="F40" i="7"/>
  <c r="F20" i="7"/>
  <c r="F42" i="7"/>
  <c r="H10" i="6"/>
  <c r="H13" i="6"/>
  <c r="H20" i="6"/>
  <c r="H22" i="6"/>
  <c r="H23" i="6"/>
  <c r="J23" i="6"/>
  <c r="H24" i="6"/>
  <c r="H30" i="6"/>
  <c r="J30" i="6"/>
  <c r="H33" i="6"/>
  <c r="E43" i="7"/>
  <c r="D43" i="7"/>
  <c r="E42" i="7"/>
  <c r="D42" i="7"/>
  <c r="F33" i="6"/>
  <c r="E33" i="6"/>
  <c r="D33" i="6"/>
  <c r="C33" i="6"/>
  <c r="F32" i="6"/>
  <c r="E32" i="6"/>
  <c r="D32" i="6"/>
  <c r="C32" i="6"/>
  <c r="H32" i="6"/>
  <c r="G118" i="5"/>
  <c r="F118" i="5"/>
  <c r="E118" i="5"/>
  <c r="D118" i="5"/>
  <c r="G91" i="5"/>
  <c r="F91" i="5"/>
  <c r="E91" i="5"/>
  <c r="D91" i="5"/>
  <c r="G65" i="5"/>
  <c r="F65" i="5"/>
  <c r="E65" i="5"/>
  <c r="D65" i="5"/>
  <c r="E35" i="5"/>
  <c r="G35" i="5"/>
  <c r="E34" i="5"/>
  <c r="G14" i="5"/>
  <c r="G15" i="5"/>
  <c r="G16" i="5"/>
  <c r="H16" i="5"/>
  <c r="G17" i="5"/>
  <c r="H17" i="5"/>
  <c r="G19" i="5"/>
  <c r="H19" i="5"/>
  <c r="G21" i="5"/>
  <c r="H21" i="5"/>
  <c r="G24" i="5"/>
  <c r="H24" i="5"/>
  <c r="G25" i="5"/>
  <c r="G26" i="5"/>
  <c r="H26" i="5"/>
  <c r="G27" i="5"/>
  <c r="H27" i="5"/>
  <c r="G29" i="5"/>
  <c r="H29" i="5"/>
  <c r="D30" i="5"/>
  <c r="D34" i="5"/>
  <c r="E30" i="5"/>
  <c r="G30" i="5"/>
  <c r="G31" i="5"/>
  <c r="H31" i="5"/>
  <c r="G32" i="5"/>
  <c r="H32" i="5"/>
  <c r="G12" i="5"/>
  <c r="G34" i="5"/>
  <c r="F30" i="5"/>
  <c r="F35" i="5"/>
  <c r="K118" i="4"/>
  <c r="G118" i="4"/>
  <c r="F118" i="4"/>
  <c r="E118" i="4"/>
  <c r="D118" i="4"/>
  <c r="C118" i="4"/>
  <c r="G117" i="4"/>
  <c r="F117" i="4"/>
  <c r="E117" i="4"/>
  <c r="D117" i="4"/>
  <c r="C117" i="4"/>
  <c r="K116" i="4"/>
  <c r="G116" i="4"/>
  <c r="F116" i="4"/>
  <c r="E116" i="4"/>
  <c r="D116" i="4"/>
  <c r="C116" i="4"/>
  <c r="C85" i="4"/>
  <c r="C84" i="4"/>
  <c r="C83" i="4"/>
  <c r="K85" i="4"/>
  <c r="G85" i="4"/>
  <c r="F85" i="4"/>
  <c r="E85" i="4"/>
  <c r="D85" i="4"/>
  <c r="G84" i="4"/>
  <c r="F84" i="4"/>
  <c r="E84" i="4"/>
  <c r="D84" i="4"/>
  <c r="G83" i="4"/>
  <c r="F83" i="4"/>
  <c r="E83" i="4"/>
  <c r="D83" i="4"/>
  <c r="D52" i="4"/>
  <c r="E52" i="4"/>
  <c r="F52" i="4"/>
  <c r="G52" i="4"/>
  <c r="C52" i="4"/>
  <c r="D51" i="4"/>
  <c r="E51" i="4"/>
  <c r="F51" i="4"/>
  <c r="G51" i="4"/>
  <c r="K51" i="4"/>
  <c r="C51" i="4"/>
  <c r="G50" i="4"/>
  <c r="F50" i="4"/>
  <c r="E50" i="4"/>
  <c r="D50" i="4"/>
  <c r="C50" i="4"/>
  <c r="D44" i="3"/>
  <c r="D43" i="3"/>
  <c r="D42" i="3"/>
  <c r="D78" i="3"/>
  <c r="D79" i="3"/>
  <c r="C79" i="3"/>
  <c r="C78" i="3"/>
  <c r="J44" i="3"/>
  <c r="G44" i="3"/>
  <c r="F44" i="3"/>
  <c r="E44" i="3"/>
  <c r="G43" i="3"/>
  <c r="F43" i="3"/>
  <c r="E43" i="3"/>
  <c r="J42" i="3"/>
  <c r="G42" i="3"/>
  <c r="F42" i="3"/>
  <c r="E42" i="3"/>
  <c r="E124" i="1"/>
  <c r="E125" i="1"/>
  <c r="E124" i="2"/>
  <c r="E125" i="2"/>
  <c r="D87" i="2"/>
  <c r="D85" i="2"/>
  <c r="D86" i="2"/>
  <c r="C87" i="2"/>
  <c r="C86" i="2"/>
  <c r="C85" i="2"/>
  <c r="D48" i="2"/>
  <c r="D49" i="2"/>
  <c r="D50" i="2"/>
  <c r="C50" i="2"/>
  <c r="C49" i="2"/>
  <c r="C48" i="2"/>
  <c r="D125" i="2"/>
  <c r="C125" i="2"/>
  <c r="D124" i="2"/>
  <c r="C124" i="2"/>
  <c r="I87" i="2"/>
  <c r="H87" i="2"/>
  <c r="G87" i="2"/>
  <c r="F87" i="2"/>
  <c r="E87" i="2"/>
  <c r="I86" i="2"/>
  <c r="H86" i="2"/>
  <c r="G86" i="2"/>
  <c r="F86" i="2"/>
  <c r="E86" i="2"/>
  <c r="I85" i="2"/>
  <c r="H85" i="2"/>
  <c r="G85" i="2"/>
  <c r="F85" i="2"/>
  <c r="E85" i="2"/>
  <c r="I50" i="2"/>
  <c r="H50" i="2"/>
  <c r="G50" i="2"/>
  <c r="E50" i="2"/>
  <c r="I49" i="2"/>
  <c r="H49" i="2"/>
  <c r="G49" i="2"/>
  <c r="E49" i="2"/>
  <c r="I48" i="2"/>
  <c r="H48" i="2"/>
  <c r="G48" i="2"/>
  <c r="E48" i="2"/>
  <c r="D124" i="1"/>
  <c r="D125" i="1"/>
  <c r="C125" i="1"/>
  <c r="C124" i="1"/>
  <c r="F87" i="1"/>
  <c r="F85" i="1"/>
  <c r="F86" i="1"/>
  <c r="I87" i="1"/>
  <c r="H87" i="1"/>
  <c r="G87" i="1"/>
  <c r="E87" i="1"/>
  <c r="I86" i="1"/>
  <c r="H86" i="1"/>
  <c r="G86" i="1"/>
  <c r="E86" i="1"/>
  <c r="I85" i="1"/>
  <c r="H85" i="1"/>
  <c r="G85" i="1"/>
  <c r="E85" i="1"/>
  <c r="G49" i="1"/>
  <c r="H49" i="1"/>
  <c r="I49" i="1"/>
  <c r="E49" i="1"/>
  <c r="G50" i="1"/>
  <c r="H50" i="1"/>
  <c r="I50" i="1"/>
  <c r="E50" i="1"/>
  <c r="E48" i="1"/>
  <c r="G48" i="1"/>
  <c r="H48" i="1"/>
  <c r="I48" i="1"/>
  <c r="M48" i="2"/>
  <c r="M87" i="2"/>
  <c r="M86" i="2"/>
  <c r="M49" i="2"/>
  <c r="M85" i="2"/>
  <c r="M87" i="1"/>
  <c r="M48" i="1"/>
  <c r="M86" i="1"/>
  <c r="F34" i="5"/>
  <c r="M50" i="2"/>
  <c r="K84" i="4"/>
  <c r="D35" i="5"/>
  <c r="M49" i="1"/>
  <c r="M50" i="1"/>
  <c r="H30" i="5"/>
  <c r="F43" i="7"/>
</calcChain>
</file>

<file path=xl/sharedStrings.xml><?xml version="1.0" encoding="utf-8"?>
<sst xmlns="http://schemas.openxmlformats.org/spreadsheetml/2006/main" count="1249" uniqueCount="285">
  <si>
    <t>Results of international tests administered by the IAE</t>
  </si>
  <si>
    <t>Mathematics</t>
  </si>
  <si>
    <t>sources:</t>
  </si>
  <si>
    <t xml:space="preserve">Data on earlier tests has been taken from </t>
  </si>
  <si>
    <t>Lee, J.-W. and R. Barro (2001). “Schooling Quality in a Cross-Section of Countries.” Economica vol. 68, no. 272, pp. 465-88.</t>
  </si>
  <si>
    <t>Mullis, I., M. Martin, P. Foy and A. Arora (2012). TIMSS 2011 International Results in Mathematics. TIMSSS &amp; PIRLS International Study Center, Lynch School of Education, Boston College and International Association for the Evaluation of Educational Achievement, Amsterdam.</t>
  </si>
  <si>
    <t>http://timssandpirls.bc.edu/timss2011/international-results-mathematics.html</t>
  </si>
  <si>
    <t xml:space="preserve">4th </t>
  </si>
  <si>
    <t>Australia</t>
  </si>
  <si>
    <t>Austria</t>
  </si>
  <si>
    <t>Belgium</t>
  </si>
  <si>
    <t>Canada</t>
  </si>
  <si>
    <t>Denmark</t>
  </si>
  <si>
    <t>Finland</t>
  </si>
  <si>
    <t>France</t>
  </si>
  <si>
    <t>Germany</t>
  </si>
  <si>
    <t>Greece</t>
  </si>
  <si>
    <t>Ireland</t>
  </si>
  <si>
    <t>Italy</t>
  </si>
  <si>
    <t>Japan</t>
  </si>
  <si>
    <t>Netherlands</t>
  </si>
  <si>
    <t>New Zealand</t>
  </si>
  <si>
    <t>Norway</t>
  </si>
  <si>
    <t>Portugal</t>
  </si>
  <si>
    <t>Spain</t>
  </si>
  <si>
    <t>Sweden</t>
  </si>
  <si>
    <t>Switzerland</t>
  </si>
  <si>
    <t>United Kingdom</t>
  </si>
  <si>
    <t>United States</t>
  </si>
  <si>
    <t>mean</t>
  </si>
  <si>
    <t>8th</t>
  </si>
  <si>
    <t>Primary education</t>
  </si>
  <si>
    <t>Lower secondary education</t>
  </si>
  <si>
    <t>test:</t>
  </si>
  <si>
    <t>grade or age:</t>
  </si>
  <si>
    <t>avge</t>
  </si>
  <si>
    <t>TIMSS</t>
  </si>
  <si>
    <t>all tests</t>
  </si>
  <si>
    <t>scoring;</t>
  </si>
  <si>
    <t>IRT</t>
  </si>
  <si>
    <t>TIMSS 95</t>
  </si>
  <si>
    <t>TIMSS 03</t>
  </si>
  <si>
    <t>TIMSS 07</t>
  </si>
  <si>
    <t>TIMSS 11</t>
  </si>
  <si>
    <t>no. of observations</t>
  </si>
  <si>
    <t>std. deviation</t>
  </si>
  <si>
    <t>correlation w/2011</t>
  </si>
  <si>
    <t>(*) Note: At least in the case of TIMSS, and probably in all cases, Belgium is Flanders, Canada is Ontario and the UK is England</t>
  </si>
  <si>
    <t>Belgium*</t>
  </si>
  <si>
    <t>Canada*</t>
  </si>
  <si>
    <t>United Kingdom*</t>
  </si>
  <si>
    <t>(**) In the case of Finland, tested students are in 7th grade, rather than 8th</t>
  </si>
  <si>
    <t>Finland**</t>
  </si>
  <si>
    <t>TIMSS 99</t>
  </si>
  <si>
    <t>SIMS 80</t>
  </si>
  <si>
    <t>FIMS 64</t>
  </si>
  <si>
    <t>13 yrs</t>
  </si>
  <si>
    <t>pc</t>
  </si>
  <si>
    <t>scoring: IRT = IRT proficiency scale; pc = percentage of correct questions</t>
  </si>
  <si>
    <t>Upper secondary education</t>
  </si>
  <si>
    <t>fs = final year of (upper) secondary education</t>
  </si>
  <si>
    <t>fs</t>
  </si>
  <si>
    <t>Science</t>
  </si>
  <si>
    <t>Martin, M., I. Mullis, P. Foy and G. Stanco (2012). TIMSS 2011 International Results in Science. TIMSSS &amp; PIRLS International Study Center, Lynch School of Education, Boston College and International Association for the Evaluation of Educational Achievement, Amsterdam</t>
  </si>
  <si>
    <t>http://timssandpirls.bc.edu/timss2011/international-results-science.html</t>
  </si>
  <si>
    <t>FISS 70</t>
  </si>
  <si>
    <t>SISS 83</t>
  </si>
  <si>
    <t>10 yrs</t>
  </si>
  <si>
    <t>5th</t>
  </si>
  <si>
    <t>9th</t>
  </si>
  <si>
    <t>Mullis, I., M. Martin, A. Beaton, E. Gonzalez, D. Kelly and T. Smith (1998). Mathematics and science achievement in the final year of secondary school. IEA’s Third International Mathematics and Science Study (TIMSS). TIMSS International Study Center, Boston College</t>
  </si>
  <si>
    <t>http://timssandpirls.bc.edu/timss1995i/MathScienceC.html</t>
  </si>
  <si>
    <t>The results of TIMSS95 for the final year of secondary schooling, which come from Table 2.1 of</t>
  </si>
  <si>
    <t>The results of TIMSS95 for the final year of secondary schooling, which come from Table 2.2 of</t>
  </si>
  <si>
    <t>Reading</t>
  </si>
  <si>
    <t>Mullis, I., M. Martin, P. Foy and K. Drucker (2012). PIRLS 2011 International Results in Reading. TIMSSS &amp; PIRLS International Study Center, Lynch School of Education, Boston College and International Association for the Evaluation of Educational Achievement, Amsterdam.</t>
  </si>
  <si>
    <t>http://timssandpirls.bc.edu/pirls2011/international-results-pirls.html</t>
  </si>
  <si>
    <t>(*) Note: At least in the case of PIRLS, and probably in all cases, Belgium is Valonie, Canada is Ontario and the UK is England</t>
  </si>
  <si>
    <t>PIRLS 11</t>
  </si>
  <si>
    <t>PIRLS 06</t>
  </si>
  <si>
    <t>PIRLS 01</t>
  </si>
  <si>
    <t>PIRLS</t>
  </si>
  <si>
    <t>FIRS 70</t>
  </si>
  <si>
    <t>4th</t>
  </si>
  <si>
    <t>SIRS 90</t>
  </si>
  <si>
    <t>Results of PISA tests</t>
  </si>
  <si>
    <t>Note on sources:</t>
  </si>
  <si>
    <t>Most of the data are taken from the report on PISA 2012:</t>
  </si>
  <si>
    <t>OECD (2014). PISA 2012 Results in Focus. What 15-year-olds know and what they can do with what they know. Programme for International Student Assessment. Paris.</t>
  </si>
  <si>
    <t>http://www.oecd.org/pisa/keyfindings/pisa-2012-results.htm</t>
  </si>
  <si>
    <t>See in particular Annex B1, tables 1.2.3b, 1.4.3b and 1.5.3b</t>
  </si>
  <si>
    <t>the rest of the data (on math and science for 2000 and 2003) are taken from:</t>
  </si>
  <si>
    <t>OECD (2004). Learning for Tomorrow’s World. First results from PISA 2003. Programme for International Student Assessment. Paris.</t>
  </si>
  <si>
    <t>http://www.oecd.org/edu/school/programmeforinternationalstudentassessmentpisa/learningfortomorrowsworld-englishversion-chapterbychapter.htm</t>
  </si>
  <si>
    <t>Annex B1, tables 6.6 and 2.5c</t>
  </si>
  <si>
    <t>OECD and Unesco Institute for Statistics (2003). Literacy Skills for the World of Tomorrow. Further results from PISA 2000. Programme for International Student Assessment. Paris.</t>
  </si>
  <si>
    <t>http://www.keepeek.com/Digital-Asset-Management/oecd/education/literacy-skills-for-the-world-of-tomorrow_9789264102873-en#page286</t>
  </si>
  <si>
    <t xml:space="preserve"> Annex B1, tables 3.1 and 3.2</t>
  </si>
  <si>
    <t>reading</t>
  </si>
  <si>
    <t>math</t>
  </si>
  <si>
    <t>science</t>
  </si>
  <si>
    <t>average</t>
  </si>
  <si>
    <t>correlation w/2012</t>
  </si>
  <si>
    <t>fully comparable across waves since 2000</t>
  </si>
  <si>
    <t>fully comparable across waves since 2003</t>
  </si>
  <si>
    <t>fully comparable across waves since 2006</t>
  </si>
  <si>
    <t>00 and 03 comparable with each other</t>
  </si>
  <si>
    <t>The relevant publications are available at</t>
  </si>
  <si>
    <t>http://www.oecd.org/pisa/keyfindings/</t>
  </si>
  <si>
    <t xml:space="preserve">Results of IALS </t>
  </si>
  <si>
    <t>Aggregate data taken from table 2.1 pp. 135-6</t>
  </si>
  <si>
    <t>OECD and Statistics Canada (2000). Literacy in the information age. Final report of the International Adult Literacy Survey. Paris.</t>
  </si>
  <si>
    <t>http://www.oecd.org/edu/skills-beyond-school/41529765.pdf</t>
  </si>
  <si>
    <t>Data broken down by age group taken from Table 3.5  in pp. 147</t>
  </si>
  <si>
    <t xml:space="preserve"> document literacy</t>
  </si>
  <si>
    <t>prose literacy</t>
  </si>
  <si>
    <t>quantitative literacy</t>
  </si>
  <si>
    <t>Flanders</t>
  </si>
  <si>
    <t>media french,  italian y german</t>
  </si>
  <si>
    <t>std deviaton</t>
  </si>
  <si>
    <t xml:space="preserve">reading </t>
  </si>
  <si>
    <t>avge of first two columns</t>
  </si>
  <si>
    <t>Population 16-65</t>
  </si>
  <si>
    <t>Results  broken down by age group</t>
  </si>
  <si>
    <t>16-25</t>
  </si>
  <si>
    <t>26-35</t>
  </si>
  <si>
    <t>36-45</t>
  </si>
  <si>
    <t>46-65</t>
  </si>
  <si>
    <t>document literacy</t>
  </si>
  <si>
    <t>no. of obs</t>
  </si>
  <si>
    <t xml:space="preserve">Results of ALLS </t>
  </si>
  <si>
    <t>Table 2.2 in pp. 59-60</t>
  </si>
  <si>
    <t>OECD and Statistics Canada (2011). Literacy for life: Further results from the Adult Literacy and Life Skills Survey. Second International ALL Report. OECD Publishing.</t>
  </si>
  <si>
    <t>http://www.statcan.gc.ca/pub/89-604-x/89-604-x2011001-eng.pdf</t>
  </si>
  <si>
    <t>numeracy</t>
  </si>
  <si>
    <t>problem solving</t>
  </si>
  <si>
    <t>std dev</t>
  </si>
  <si>
    <t>no. of obs.</t>
  </si>
  <si>
    <t>Results of PIAAC</t>
  </si>
  <si>
    <t>OECD (2013). OECD Skills Outlook 2013. First Results from the Survey of Adult Skills. OECD Publishing, Paris.</t>
  </si>
  <si>
    <t>Data for the 16-65 population from Tables A2.2a and A2.6a of</t>
  </si>
  <si>
    <t>population 16-65</t>
  </si>
  <si>
    <t>literacy</t>
  </si>
  <si>
    <t>England&amp;N Ireland</t>
  </si>
  <si>
    <t>Data for population subgroups</t>
  </si>
  <si>
    <t>flanders</t>
  </si>
  <si>
    <t xml:space="preserve">data broken down by age group from tables A3.2 </t>
  </si>
  <si>
    <t xml:space="preserve">     population 16-24</t>
  </si>
  <si>
    <t xml:space="preserve">     population 25-34</t>
  </si>
  <si>
    <t xml:space="preserve">     population 35-44</t>
  </si>
  <si>
    <t xml:space="preserve">     population 45-54</t>
  </si>
  <si>
    <t xml:space="preserve">     population 55-65</t>
  </si>
  <si>
    <t>literacy avge</t>
  </si>
  <si>
    <t>media</t>
  </si>
  <si>
    <t>overall avge without problem solving</t>
  </si>
  <si>
    <t>overall average</t>
  </si>
  <si>
    <r>
      <t xml:space="preserve">Hanushek, E. and D. Kimko (2000). "Schooling, labor-force quality and the growth of nations." </t>
    </r>
    <r>
      <rPr>
        <i/>
        <sz val="10"/>
        <color theme="1"/>
        <rFont val="Palatino"/>
        <family val="1"/>
      </rPr>
      <t>American Economic Review</t>
    </r>
    <r>
      <rPr>
        <sz val="10"/>
        <color theme="1"/>
        <rFont val="Palatino"/>
        <family val="1"/>
      </rPr>
      <t xml:space="preserve"> 90(5), pp. 1184-208. </t>
    </r>
  </si>
  <si>
    <t>Hanushek, E. and L. Wössman (2012). “Do better schools lead to more growth? Cognitive skills, economic outcomes and causation.” Journal of Economic Growth 17, pp. 267-321.</t>
  </si>
  <si>
    <t>H&amp;K:</t>
  </si>
  <si>
    <t>H&amp;W:</t>
  </si>
  <si>
    <t>Mexico</t>
  </si>
  <si>
    <t>H&amp;K</t>
  </si>
  <si>
    <t>H&amp;W</t>
  </si>
  <si>
    <t>QL1</t>
  </si>
  <si>
    <t>QL2</t>
  </si>
  <si>
    <t>For H&amp;K we report results only for those countries where the indicator is based on actual score data (and ignore Greece and Mexicofor which the indicator is estimated using other variables)</t>
  </si>
  <si>
    <t>notes:</t>
  </si>
  <si>
    <t>cognitive</t>
  </si>
  <si>
    <t>lowsec</t>
  </si>
  <si>
    <t>Average test score in math and science, only lower secondary, all years (scaled to PISA scale divided by 100).</t>
  </si>
  <si>
    <t>basic</t>
  </si>
  <si>
    <t>Share of students reaching basic literacy (based on average test scores in math and science, primary through end of secondary school, all years).</t>
  </si>
  <si>
    <t>top</t>
  </si>
  <si>
    <t>Share of top-performing students (based on average test scores in math and science, primary through end of secondary school, all years).</t>
  </si>
  <si>
    <t xml:space="preserve">  variables from H&amp;W</t>
  </si>
  <si>
    <t>Summary indicators of labor force quality based on test scores constructed by</t>
  </si>
  <si>
    <t>source</t>
  </si>
  <si>
    <t>National Center for Education Statistics (NCES, 2013). NAEP 2012. Trends in Academic Progress. Reading 1971-2012, Mathematics 1973-2012. Institute of Education Sciences.</t>
  </si>
  <si>
    <t>http://nces.ed.gov/pubsearch/pubsinfo.asp?pubid=2013456</t>
  </si>
  <si>
    <t>National average scores</t>
  </si>
  <si>
    <t>scale: 0 to 500</t>
  </si>
  <si>
    <t>age 9</t>
  </si>
  <si>
    <t>age 13</t>
  </si>
  <si>
    <t>age 17</t>
  </si>
  <si>
    <t>2004*</t>
  </si>
  <si>
    <t>* start of new series with revised assessment format introducing improved assessment procedures and content</t>
  </si>
  <si>
    <t>source:</t>
  </si>
  <si>
    <t>https://github.com/owid/owid-datasets/tree/master/datasets/Global%20Data%20Set%20on%20Education%20Quality%20(1965-2015)%20-%20Altinok%2C%20Angrist%2C%20and%20Patrinos%20(2018)</t>
  </si>
  <si>
    <t>Global Data Set on Education Quality (1965-2015) - Altinok, Angrist, and Patrinos (2018)</t>
  </si>
  <si>
    <t>Average harmonized learning outcome score</t>
  </si>
  <si>
    <t>share of students achieving the minimum threshold</t>
  </si>
  <si>
    <t>share of students achieving the intermediate threshold</t>
  </si>
  <si>
    <t>Flandes</t>
  </si>
  <si>
    <t>Valonia</t>
  </si>
  <si>
    <t>TIMSS 15</t>
  </si>
  <si>
    <t>Results for TIMSS 2015 are taken form</t>
  </si>
  <si>
    <r>
      <t xml:space="preserve">Mullis, I. V. S., Martin, M. O., Foy, P., &amp; Hooper, M. (2016). </t>
    </r>
    <r>
      <rPr>
        <i/>
        <sz val="10"/>
        <color theme="1"/>
        <rFont val="Palatino"/>
        <family val="1"/>
      </rPr>
      <t>TIMSS 2015 International Results in Mathematics.</t>
    </r>
    <r>
      <rPr>
        <sz val="10"/>
        <color theme="1"/>
        <rFont val="Palatino"/>
        <family val="1"/>
      </rPr>
      <t xml:space="preserve"> Boston College, TIMSS &amp; PIRLS International Study Center</t>
    </r>
  </si>
  <si>
    <t>http://timssandpirls.bc.edu/timss2015/international-results/download-center/</t>
  </si>
  <si>
    <r>
      <t xml:space="preserve">Martin, M. O.,Mullis, I. V. S.,  Foy, P., &amp; Hooper, M. (2016). </t>
    </r>
    <r>
      <rPr>
        <i/>
        <sz val="10"/>
        <color theme="1"/>
        <rFont val="Palatino"/>
        <family val="1"/>
      </rPr>
      <t>TIMSS 2015 International Results in Science.</t>
    </r>
    <r>
      <rPr>
        <sz val="10"/>
        <color theme="1"/>
        <rFont val="Palatino"/>
        <family val="1"/>
      </rPr>
      <t xml:space="preserve"> Boston College, TIMSS &amp; PIRLS International Study Center</t>
    </r>
  </si>
  <si>
    <t>Most other TIMSS data are taken from exhibits 1.1, 1.2, 1.5 and 1.6 of</t>
  </si>
  <si>
    <t>TIMSS 08</t>
  </si>
  <si>
    <t>advanced</t>
  </si>
  <si>
    <t xml:space="preserve"> Reports for latter years include retroactive comparisons for some countries that seem to have been rescaled.</t>
  </si>
  <si>
    <t>advanced*</t>
  </si>
  <si>
    <t>(*) Note: It is not clear that results for the advanced 1995 test are directly comparable with those of latter years.</t>
  </si>
  <si>
    <t>TIMSS 95*</t>
  </si>
  <si>
    <t>PIRLS 16</t>
  </si>
  <si>
    <t>http://timssandpirls.bc.edu/pirls2016/international-results/download-center/</t>
  </si>
  <si>
    <t>Most other PIRLS data are taken from exhibits 1.1, and 1.5 of</t>
  </si>
  <si>
    <t>Mullis, I., M. Martin, P. Foy and K. Drucker (2017). PIRLS 2016 International Results in Reading. TIMSSS &amp; PIRLS International Study Center, Lynch School of Education, Boston College and International Association for the Evaluation of Educational Achievement, Amsterdam.</t>
  </si>
  <si>
    <t>PISA 2018: http://www.oecd.org/pisa/PISA-results_ENGLISH.png</t>
  </si>
  <si>
    <t>PISA 2015: http://www.oecd.org/pisa/pisa-2015-results-in-focus.pdf</t>
  </si>
  <si>
    <t>https://www.nagb.gov/naep-results/long-term-trend.html</t>
  </si>
  <si>
    <t xml:space="preserve">  Annexes A and B, electronic tables avaialable online: http://dx.doi.org/10.1787/888933366458  and   http://dx.doi.org/10.1787/888933366492</t>
  </si>
  <si>
    <t>https://www.oecd.org/skills/piaac/Skills_Matter_Further_Results_from_the_Survey_of_Adult_Skills.pdf</t>
  </si>
  <si>
    <t>OECD (2016). Skills matter. Futhter results from the Survey of Adult Skills.(Round two). OECD Publishing, Paris.</t>
  </si>
  <si>
    <t>additional data for second and third round countries</t>
  </si>
  <si>
    <t>Round 3 does not add any new countries within our sample (but includes new data for the US)</t>
  </si>
  <si>
    <t>2nd round</t>
  </si>
  <si>
    <t>data coincide with that reported in Hanushek and Wossmann (2015). The Knowledge Capital of Nations</t>
  </si>
  <si>
    <t>not consistent with thresholds</t>
  </si>
  <si>
    <t>share of students achieving the advanced threshold</t>
  </si>
  <si>
    <t>England</t>
  </si>
  <si>
    <t>data for PIRLS 2016 are taken from</t>
  </si>
  <si>
    <t>Results for TIMSS 2019 are taken form</t>
  </si>
  <si>
    <r>
      <t xml:space="preserve">Mullis, I. V. S., Martin, M. O., Foy, P., Kelly, D. &amp; B. Fishbein. (2020). </t>
    </r>
    <r>
      <rPr>
        <i/>
        <sz val="10"/>
        <color theme="1"/>
        <rFont val="Calibri"/>
        <family val="2"/>
        <scheme val="minor"/>
      </rPr>
      <t>TIMSS 2019 International Results in Mathematics and Science</t>
    </r>
  </si>
  <si>
    <t>https://timssandpirls.bc.edu/timss2019/international-results/download-center/</t>
  </si>
  <si>
    <t>TIMSS 19</t>
  </si>
  <si>
    <t xml:space="preserve">8th </t>
  </si>
  <si>
    <t>(*) Note: At least in the case of TIMSS, and probably in all cases, Belgium is Flanders, Canada is Ontario (at times but not always)  and the UK is England</t>
  </si>
  <si>
    <t>no of obs</t>
  </si>
  <si>
    <t>average PISA scores</t>
  </si>
  <si>
    <t>Au</t>
  </si>
  <si>
    <t>Os</t>
  </si>
  <si>
    <t>Be</t>
  </si>
  <si>
    <t>Ca</t>
  </si>
  <si>
    <t>Dk</t>
  </si>
  <si>
    <t>Fi</t>
  </si>
  <si>
    <t>Fr</t>
  </si>
  <si>
    <t>Ge</t>
  </si>
  <si>
    <t>Gr</t>
  </si>
  <si>
    <t>Ir</t>
  </si>
  <si>
    <t>It</t>
  </si>
  <si>
    <t>Ja</t>
  </si>
  <si>
    <t>Nl</t>
  </si>
  <si>
    <t>NZ</t>
  </si>
  <si>
    <t>No</t>
  </si>
  <si>
    <t>Po</t>
  </si>
  <si>
    <t>Sp</t>
  </si>
  <si>
    <t>CH</t>
  </si>
  <si>
    <t>UK</t>
  </si>
  <si>
    <t>US</t>
  </si>
  <si>
    <t>Swe</t>
  </si>
  <si>
    <t>PIAAC</t>
  </si>
  <si>
    <t>ALL</t>
  </si>
  <si>
    <t>IALS</t>
  </si>
  <si>
    <t>best guess</t>
  </si>
  <si>
    <t>avge scores in PIAAC, ALL and  IALS</t>
  </si>
  <si>
    <t>adult skills</t>
  </si>
  <si>
    <t>AS</t>
  </si>
  <si>
    <t>normalized AS</t>
  </si>
  <si>
    <t>compare and fill in</t>
  </si>
  <si>
    <t>Summary. TIMSS and PIRLS, 4th and 8th grade</t>
  </si>
  <si>
    <t>average across subjects and educational levels</t>
  </si>
  <si>
    <t>test year:</t>
  </si>
  <si>
    <t xml:space="preserve">           grade:</t>
  </si>
  <si>
    <t xml:space="preserve">              age:</t>
  </si>
  <si>
    <t>number of observations</t>
  </si>
  <si>
    <t>1. Math: average of available observations in 4th and 8th grade</t>
  </si>
  <si>
    <t>2. Science: average of available observations in 4th and 8th grade</t>
  </si>
  <si>
    <t>3. Reading, 4th grade, closest test to each year</t>
  </si>
  <si>
    <t>total numer of observations</t>
  </si>
  <si>
    <t>4. Average over subjects and grades</t>
  </si>
  <si>
    <t xml:space="preserve"> average</t>
  </si>
  <si>
    <t>2012 normalized</t>
  </si>
  <si>
    <t>or best guess</t>
  </si>
  <si>
    <t>normalized</t>
  </si>
  <si>
    <t>HLO</t>
  </si>
  <si>
    <t>average til</t>
  </si>
  <si>
    <t>last obs before 10</t>
  </si>
  <si>
    <t>indice</t>
  </si>
  <si>
    <t>HLO_AT05</t>
  </si>
  <si>
    <t>Average test score in math and science, primary through end of secondary school, all years (scaled to PISA scale divided by 100). Standard deviation of student scores at oecd level is 1</t>
  </si>
  <si>
    <t>best guess is PIAAC, followed by ALLs and IALS</t>
  </si>
  <si>
    <t>problem w/ Australia en 1980, score drops a lot but achievement levels increase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</si>
</sst>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19">
    <font>
      <sz val="12"/>
      <color theme="1"/>
      <name val="Calibri"/>
      <family val="2"/>
      <scheme val="minor"/>
    </font>
    <font>
      <b/>
      <sz val="12"/>
      <color theme="1"/>
      <name val="Calibri"/>
      <family val="2"/>
      <scheme val="minor"/>
    </font>
    <font>
      <sz val="12"/>
      <color rgb="FF000000"/>
      <name val="Calibri"/>
      <family val="2"/>
      <scheme val="minor"/>
    </font>
    <font>
      <u/>
      <sz val="12"/>
      <color theme="10"/>
      <name val="Calibri"/>
      <family val="2"/>
      <scheme val="minor"/>
    </font>
    <font>
      <sz val="12"/>
      <name val="Calibri"/>
      <family val="2"/>
      <scheme val="minor"/>
    </font>
    <font>
      <i/>
      <sz val="12"/>
      <color theme="1"/>
      <name val="Calibri"/>
      <family val="2"/>
      <scheme val="minor"/>
    </font>
    <font>
      <u/>
      <sz val="12"/>
      <color theme="11"/>
      <name val="Calibri"/>
      <family val="2"/>
      <scheme val="minor"/>
    </font>
    <font>
      <sz val="12"/>
      <name val="¹ÙÅÁÃ¼"/>
      <family val="3"/>
    </font>
    <font>
      <b/>
      <sz val="12"/>
      <color rgb="FF000000"/>
      <name val="Calibri"/>
      <family val="2"/>
      <scheme val="minor"/>
    </font>
    <font>
      <i/>
      <sz val="12"/>
      <color rgb="FF000000"/>
      <name val="Calibri"/>
      <family val="2"/>
      <scheme val="minor"/>
    </font>
    <font>
      <sz val="10"/>
      <color theme="1"/>
      <name val="Arial"/>
      <family val="2"/>
    </font>
    <font>
      <sz val="11"/>
      <color theme="1"/>
      <name val="Calibri"/>
      <family val="2"/>
      <scheme val="minor"/>
    </font>
    <font>
      <sz val="10"/>
      <color theme="1"/>
      <name val="Palatino"/>
      <family val="1"/>
    </font>
    <font>
      <i/>
      <sz val="10"/>
      <color theme="1"/>
      <name val="Palatino"/>
      <family val="1"/>
    </font>
    <font>
      <b/>
      <sz val="24"/>
      <color theme="1"/>
      <name val="Calibri"/>
      <family val="2"/>
      <scheme val="minor"/>
    </font>
    <font>
      <sz val="10"/>
      <color theme="1"/>
      <name val="Calibri"/>
      <family val="2"/>
      <scheme val="minor"/>
    </font>
    <font>
      <i/>
      <sz val="10"/>
      <color theme="1"/>
      <name val="Calibri"/>
      <family val="2"/>
      <scheme val="minor"/>
    </font>
    <font>
      <b/>
      <i/>
      <sz val="12"/>
      <color rgb="FF000000"/>
      <name val="Calibri"/>
      <family val="2"/>
      <scheme val="minor"/>
    </font>
    <font>
      <b/>
      <i/>
      <sz val="12"/>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top/>
      <bottom/>
      <diagonal/>
    </border>
  </borders>
  <cellStyleXfs count="119">
    <xf numFmtId="0" fontId="0" fillId="0" borderId="0"/>
    <xf numFmtId="0" fontId="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40">
    <xf numFmtId="0" fontId="0" fillId="0" borderId="0" xfId="0"/>
    <xf numFmtId="0" fontId="1" fillId="0" borderId="0" xfId="0" applyFont="1"/>
    <xf numFmtId="0" fontId="0" fillId="0" borderId="0" xfId="0" applyFont="1"/>
    <xf numFmtId="0" fontId="2" fillId="0" borderId="0" xfId="0" applyFont="1"/>
    <xf numFmtId="0" fontId="3" fillId="0" borderId="0" xfId="1"/>
    <xf numFmtId="0" fontId="5" fillId="0" borderId="0" xfId="0" applyFont="1" applyAlignment="1">
      <alignment horizontal="center"/>
    </xf>
    <xf numFmtId="0" fontId="5" fillId="0" borderId="0" xfId="0" applyFont="1"/>
    <xf numFmtId="164" fontId="5" fillId="0" borderId="0" xfId="0" applyNumberFormat="1" applyFont="1"/>
    <xf numFmtId="2" fontId="2" fillId="0" borderId="0" xfId="0" applyNumberFormat="1" applyFont="1"/>
    <xf numFmtId="0" fontId="5" fillId="0" borderId="0" xfId="0" applyFont="1" applyAlignment="1">
      <alignment horizontal="right"/>
    </xf>
    <xf numFmtId="0" fontId="0" fillId="0" borderId="0" xfId="0" applyAlignment="1">
      <alignment horizontal="center"/>
    </xf>
    <xf numFmtId="165" fontId="0" fillId="0" borderId="0" xfId="0" applyNumberFormat="1"/>
    <xf numFmtId="0" fontId="4" fillId="0" borderId="0" xfId="1" applyFont="1"/>
    <xf numFmtId="0" fontId="8" fillId="0" borderId="0" xfId="0" applyFont="1"/>
    <xf numFmtId="3" fontId="0" fillId="0" borderId="0" xfId="0" applyNumberFormat="1"/>
    <xf numFmtId="164" fontId="0" fillId="0" borderId="0" xfId="0" applyNumberFormat="1"/>
    <xf numFmtId="2" fontId="0" fillId="0" borderId="0" xfId="0" applyNumberFormat="1"/>
    <xf numFmtId="3" fontId="2" fillId="0" borderId="0" xfId="0" applyNumberFormat="1" applyFont="1"/>
    <xf numFmtId="0" fontId="9" fillId="0" borderId="0" xfId="0" applyFont="1" applyAlignment="1">
      <alignment horizontal="center"/>
    </xf>
    <xf numFmtId="0" fontId="0" fillId="0" borderId="0" xfId="0" applyNumberFormat="1"/>
    <xf numFmtId="0" fontId="0" fillId="0" borderId="0" xfId="0" applyAlignment="1">
      <alignment horizontal="center" wrapText="1"/>
    </xf>
    <xf numFmtId="0" fontId="10" fillId="0" borderId="1" xfId="0" applyFont="1" applyFill="1" applyBorder="1"/>
    <xf numFmtId="0" fontId="11" fillId="0" borderId="0" xfId="0" applyFont="1"/>
    <xf numFmtId="0" fontId="12" fillId="0" borderId="0" xfId="0" applyFont="1"/>
    <xf numFmtId="0" fontId="0" fillId="0" borderId="0" xfId="0" applyAlignment="1">
      <alignment vertical="center"/>
    </xf>
    <xf numFmtId="166" fontId="0" fillId="0" borderId="0" xfId="0" applyNumberFormat="1"/>
    <xf numFmtId="166" fontId="2" fillId="0" borderId="0" xfId="0" applyNumberFormat="1" applyFont="1"/>
    <xf numFmtId="0" fontId="12" fillId="0" borderId="0" xfId="0" applyFont="1" applyAlignment="1">
      <alignment vertical="center"/>
    </xf>
    <xf numFmtId="0" fontId="0" fillId="0" borderId="0" xfId="0" applyAlignment="1">
      <alignment horizontal="right"/>
    </xf>
    <xf numFmtId="0" fontId="2" fillId="0" borderId="0" xfId="0" applyFont="1" applyAlignment="1">
      <alignment horizontal="center"/>
    </xf>
    <xf numFmtId="0" fontId="2" fillId="0" borderId="0" xfId="0" applyFont="1" applyAlignment="1">
      <alignment horizontal="right"/>
    </xf>
    <xf numFmtId="0" fontId="14" fillId="0" borderId="0" xfId="0" applyFont="1" applyAlignment="1">
      <alignment vertical="center"/>
    </xf>
    <xf numFmtId="0" fontId="0" fillId="2" borderId="0" xfId="0" applyFill="1"/>
    <xf numFmtId="1" fontId="0" fillId="0" borderId="0" xfId="0" applyNumberFormat="1"/>
    <xf numFmtId="0" fontId="0" fillId="0" borderId="0" xfId="0" applyFill="1"/>
    <xf numFmtId="0" fontId="2" fillId="2" borderId="0" xfId="0" applyFont="1" applyFill="1"/>
    <xf numFmtId="0" fontId="15" fillId="0" borderId="0" xfId="0" applyFont="1"/>
    <xf numFmtId="0" fontId="17" fillId="0" borderId="0" xfId="0" applyFont="1" applyAlignment="1">
      <alignment horizontal="center"/>
    </xf>
    <xf numFmtId="0" fontId="18" fillId="0" borderId="0" xfId="0" applyFont="1" applyAlignment="1">
      <alignment horizontal="center"/>
    </xf>
    <xf numFmtId="164" fontId="1" fillId="0" borderId="0" xfId="0" applyNumberFormat="1" applyFont="1"/>
  </cellXfs>
  <cellStyles count="119">
    <cellStyle name="Ç¥ÁØ_Sheet1 (2)" xfId="32" xr:uid="{00000000-0005-0000-0000-00000000000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PISA!$B$125</c:f>
              <c:strCache>
                <c:ptCount val="1"/>
                <c:pt idx="0">
                  <c:v>Australia</c:v>
                </c:pt>
              </c:strCache>
            </c:strRef>
          </c:tx>
          <c:spPr>
            <a:ln w="28575" cap="rnd">
              <a:solidFill>
                <a:schemeClr val="accent1"/>
              </a:solidFill>
              <a:round/>
            </a:ln>
            <a:effectLst/>
          </c:spPr>
          <c:marker>
            <c:symbol val="none"/>
          </c:marker>
          <c:cat>
            <c:numRef>
              <c:f>PISA!$C$124:$I$124</c:f>
              <c:numCache>
                <c:formatCode>General</c:formatCode>
                <c:ptCount val="7"/>
                <c:pt idx="0">
                  <c:v>2000</c:v>
                </c:pt>
                <c:pt idx="1">
                  <c:v>2003</c:v>
                </c:pt>
                <c:pt idx="2">
                  <c:v>2006</c:v>
                </c:pt>
                <c:pt idx="3">
                  <c:v>2009</c:v>
                </c:pt>
                <c:pt idx="4">
                  <c:v>2012</c:v>
                </c:pt>
                <c:pt idx="5">
                  <c:v>2015</c:v>
                </c:pt>
                <c:pt idx="6">
                  <c:v>2018</c:v>
                </c:pt>
              </c:numCache>
            </c:numRef>
          </c:cat>
          <c:val>
            <c:numRef>
              <c:f>PISA!$C$125:$I$125</c:f>
              <c:numCache>
                <c:formatCode>#,##0</c:formatCode>
                <c:ptCount val="7"/>
                <c:pt idx="0">
                  <c:v>529.66666666666663</c:v>
                </c:pt>
                <c:pt idx="1">
                  <c:v>524.66666666666663</c:v>
                </c:pt>
                <c:pt idx="2">
                  <c:v>520</c:v>
                </c:pt>
                <c:pt idx="3">
                  <c:v>518.66666666666663</c:v>
                </c:pt>
                <c:pt idx="4">
                  <c:v>512.33333333333337</c:v>
                </c:pt>
                <c:pt idx="5">
                  <c:v>502.33333333333331</c:v>
                </c:pt>
                <c:pt idx="6">
                  <c:v>499</c:v>
                </c:pt>
              </c:numCache>
            </c:numRef>
          </c:val>
          <c:smooth val="0"/>
          <c:extLst>
            <c:ext xmlns:c16="http://schemas.microsoft.com/office/drawing/2014/chart" uri="{C3380CC4-5D6E-409C-BE32-E72D297353CC}">
              <c16:uniqueId val="{00000000-9F4B-5548-8CE8-9F7523B4DEDB}"/>
            </c:ext>
          </c:extLst>
        </c:ser>
        <c:ser>
          <c:idx val="1"/>
          <c:order val="1"/>
          <c:tx>
            <c:strRef>
              <c:f>PISA!$B$126</c:f>
              <c:strCache>
                <c:ptCount val="1"/>
                <c:pt idx="0">
                  <c:v>Austria</c:v>
                </c:pt>
              </c:strCache>
            </c:strRef>
          </c:tx>
          <c:spPr>
            <a:ln w="28575" cap="rnd">
              <a:solidFill>
                <a:schemeClr val="accent2"/>
              </a:solidFill>
              <a:round/>
            </a:ln>
            <a:effectLst/>
          </c:spPr>
          <c:marker>
            <c:symbol val="none"/>
          </c:marker>
          <c:cat>
            <c:numRef>
              <c:f>PISA!$C$124:$I$124</c:f>
              <c:numCache>
                <c:formatCode>General</c:formatCode>
                <c:ptCount val="7"/>
                <c:pt idx="0">
                  <c:v>2000</c:v>
                </c:pt>
                <c:pt idx="1">
                  <c:v>2003</c:v>
                </c:pt>
                <c:pt idx="2">
                  <c:v>2006</c:v>
                </c:pt>
                <c:pt idx="3">
                  <c:v>2009</c:v>
                </c:pt>
                <c:pt idx="4">
                  <c:v>2012</c:v>
                </c:pt>
                <c:pt idx="5">
                  <c:v>2015</c:v>
                </c:pt>
                <c:pt idx="6">
                  <c:v>2018</c:v>
                </c:pt>
              </c:numCache>
            </c:numRef>
          </c:cat>
          <c:val>
            <c:numRef>
              <c:f>PISA!$C$126:$I$126</c:f>
              <c:numCache>
                <c:formatCode>#,##0</c:formatCode>
                <c:ptCount val="7"/>
                <c:pt idx="0">
                  <c:v>508.66666666666669</c:v>
                </c:pt>
                <c:pt idx="1">
                  <c:v>496</c:v>
                </c:pt>
                <c:pt idx="2">
                  <c:v>502</c:v>
                </c:pt>
                <c:pt idx="4">
                  <c:v>500.66666666666669</c:v>
                </c:pt>
                <c:pt idx="5">
                  <c:v>492.33333333333331</c:v>
                </c:pt>
                <c:pt idx="6">
                  <c:v>491</c:v>
                </c:pt>
              </c:numCache>
            </c:numRef>
          </c:val>
          <c:smooth val="0"/>
          <c:extLst>
            <c:ext xmlns:c16="http://schemas.microsoft.com/office/drawing/2014/chart" uri="{C3380CC4-5D6E-409C-BE32-E72D297353CC}">
              <c16:uniqueId val="{00000001-9F4B-5548-8CE8-9F7523B4DEDB}"/>
            </c:ext>
          </c:extLst>
        </c:ser>
        <c:ser>
          <c:idx val="2"/>
          <c:order val="2"/>
          <c:tx>
            <c:strRef>
              <c:f>PISA!$B$127</c:f>
              <c:strCache>
                <c:ptCount val="1"/>
                <c:pt idx="0">
                  <c:v>Belgium</c:v>
                </c:pt>
              </c:strCache>
            </c:strRef>
          </c:tx>
          <c:spPr>
            <a:ln w="28575" cap="rnd">
              <a:solidFill>
                <a:schemeClr val="accent3"/>
              </a:solidFill>
              <a:round/>
            </a:ln>
            <a:effectLst/>
          </c:spPr>
          <c:marker>
            <c:symbol val="none"/>
          </c:marker>
          <c:cat>
            <c:numRef>
              <c:f>PISA!$C$124:$I$124</c:f>
              <c:numCache>
                <c:formatCode>General</c:formatCode>
                <c:ptCount val="7"/>
                <c:pt idx="0">
                  <c:v>2000</c:v>
                </c:pt>
                <c:pt idx="1">
                  <c:v>2003</c:v>
                </c:pt>
                <c:pt idx="2">
                  <c:v>2006</c:v>
                </c:pt>
                <c:pt idx="3">
                  <c:v>2009</c:v>
                </c:pt>
                <c:pt idx="4">
                  <c:v>2012</c:v>
                </c:pt>
                <c:pt idx="5">
                  <c:v>2015</c:v>
                </c:pt>
                <c:pt idx="6">
                  <c:v>2018</c:v>
                </c:pt>
              </c:numCache>
            </c:numRef>
          </c:cat>
          <c:val>
            <c:numRef>
              <c:f>PISA!$C$127:$I$127</c:f>
              <c:numCache>
                <c:formatCode>#,##0</c:formatCode>
                <c:ptCount val="7"/>
                <c:pt idx="0">
                  <c:v>507.66666666666669</c:v>
                </c:pt>
                <c:pt idx="1">
                  <c:v>515</c:v>
                </c:pt>
                <c:pt idx="2">
                  <c:v>510.33333333333331</c:v>
                </c:pt>
                <c:pt idx="3">
                  <c:v>509.33333333333331</c:v>
                </c:pt>
                <c:pt idx="4">
                  <c:v>509.66666666666669</c:v>
                </c:pt>
                <c:pt idx="5">
                  <c:v>502.66666666666669</c:v>
                </c:pt>
                <c:pt idx="6">
                  <c:v>500</c:v>
                </c:pt>
              </c:numCache>
            </c:numRef>
          </c:val>
          <c:smooth val="0"/>
          <c:extLst>
            <c:ext xmlns:c16="http://schemas.microsoft.com/office/drawing/2014/chart" uri="{C3380CC4-5D6E-409C-BE32-E72D297353CC}">
              <c16:uniqueId val="{00000002-9F4B-5548-8CE8-9F7523B4DEDB}"/>
            </c:ext>
          </c:extLst>
        </c:ser>
        <c:ser>
          <c:idx val="3"/>
          <c:order val="3"/>
          <c:tx>
            <c:strRef>
              <c:f>PISA!$B$128</c:f>
              <c:strCache>
                <c:ptCount val="1"/>
                <c:pt idx="0">
                  <c:v>Canada</c:v>
                </c:pt>
              </c:strCache>
            </c:strRef>
          </c:tx>
          <c:spPr>
            <a:ln w="28575" cap="rnd">
              <a:solidFill>
                <a:schemeClr val="accent4"/>
              </a:solidFill>
              <a:round/>
            </a:ln>
            <a:effectLst/>
          </c:spPr>
          <c:marker>
            <c:symbol val="none"/>
          </c:marker>
          <c:cat>
            <c:numRef>
              <c:f>PISA!$C$124:$I$124</c:f>
              <c:numCache>
                <c:formatCode>General</c:formatCode>
                <c:ptCount val="7"/>
                <c:pt idx="0">
                  <c:v>2000</c:v>
                </c:pt>
                <c:pt idx="1">
                  <c:v>2003</c:v>
                </c:pt>
                <c:pt idx="2">
                  <c:v>2006</c:v>
                </c:pt>
                <c:pt idx="3">
                  <c:v>2009</c:v>
                </c:pt>
                <c:pt idx="4">
                  <c:v>2012</c:v>
                </c:pt>
                <c:pt idx="5">
                  <c:v>2015</c:v>
                </c:pt>
                <c:pt idx="6">
                  <c:v>2018</c:v>
                </c:pt>
              </c:numCache>
            </c:numRef>
          </c:cat>
          <c:val>
            <c:numRef>
              <c:f>PISA!$C$128:$I$128</c:f>
              <c:numCache>
                <c:formatCode>#,##0</c:formatCode>
                <c:ptCount val="7"/>
                <c:pt idx="0">
                  <c:v>532</c:v>
                </c:pt>
                <c:pt idx="1">
                  <c:v>526.33333333333337</c:v>
                </c:pt>
                <c:pt idx="2">
                  <c:v>529.33333333333337</c:v>
                </c:pt>
                <c:pt idx="3">
                  <c:v>526.66666666666663</c:v>
                </c:pt>
                <c:pt idx="4">
                  <c:v>522</c:v>
                </c:pt>
                <c:pt idx="5">
                  <c:v>523.66666666666663</c:v>
                </c:pt>
                <c:pt idx="6">
                  <c:v>516.66666666666663</c:v>
                </c:pt>
              </c:numCache>
            </c:numRef>
          </c:val>
          <c:smooth val="0"/>
          <c:extLst>
            <c:ext xmlns:c16="http://schemas.microsoft.com/office/drawing/2014/chart" uri="{C3380CC4-5D6E-409C-BE32-E72D297353CC}">
              <c16:uniqueId val="{00000003-9F4B-5548-8CE8-9F7523B4DEDB}"/>
            </c:ext>
          </c:extLst>
        </c:ser>
        <c:ser>
          <c:idx val="4"/>
          <c:order val="4"/>
          <c:tx>
            <c:strRef>
              <c:f>PISA!$B$129</c:f>
              <c:strCache>
                <c:ptCount val="1"/>
                <c:pt idx="0">
                  <c:v>Denmark</c:v>
                </c:pt>
              </c:strCache>
            </c:strRef>
          </c:tx>
          <c:spPr>
            <a:ln w="28575" cap="rnd">
              <a:solidFill>
                <a:schemeClr val="accent5"/>
              </a:solidFill>
              <a:round/>
            </a:ln>
            <a:effectLst/>
          </c:spPr>
          <c:marker>
            <c:symbol val="none"/>
          </c:marker>
          <c:cat>
            <c:numRef>
              <c:f>PISA!$C$124:$I$124</c:f>
              <c:numCache>
                <c:formatCode>General</c:formatCode>
                <c:ptCount val="7"/>
                <c:pt idx="0">
                  <c:v>2000</c:v>
                </c:pt>
                <c:pt idx="1">
                  <c:v>2003</c:v>
                </c:pt>
                <c:pt idx="2">
                  <c:v>2006</c:v>
                </c:pt>
                <c:pt idx="3">
                  <c:v>2009</c:v>
                </c:pt>
                <c:pt idx="4">
                  <c:v>2012</c:v>
                </c:pt>
                <c:pt idx="5">
                  <c:v>2015</c:v>
                </c:pt>
                <c:pt idx="6">
                  <c:v>2018</c:v>
                </c:pt>
              </c:numCache>
            </c:numRef>
          </c:cat>
          <c:val>
            <c:numRef>
              <c:f>PISA!$C$129:$I$129</c:f>
              <c:numCache>
                <c:formatCode>#,##0</c:formatCode>
                <c:ptCount val="7"/>
                <c:pt idx="0">
                  <c:v>497.33333333333331</c:v>
                </c:pt>
                <c:pt idx="1">
                  <c:v>493.66666666666669</c:v>
                </c:pt>
                <c:pt idx="2">
                  <c:v>501</c:v>
                </c:pt>
                <c:pt idx="3">
                  <c:v>499</c:v>
                </c:pt>
                <c:pt idx="4">
                  <c:v>498</c:v>
                </c:pt>
                <c:pt idx="5">
                  <c:v>504.33333333333331</c:v>
                </c:pt>
                <c:pt idx="6">
                  <c:v>501</c:v>
                </c:pt>
              </c:numCache>
            </c:numRef>
          </c:val>
          <c:smooth val="0"/>
          <c:extLst>
            <c:ext xmlns:c16="http://schemas.microsoft.com/office/drawing/2014/chart" uri="{C3380CC4-5D6E-409C-BE32-E72D297353CC}">
              <c16:uniqueId val="{00000004-9F4B-5548-8CE8-9F7523B4DEDB}"/>
            </c:ext>
          </c:extLst>
        </c:ser>
        <c:ser>
          <c:idx val="5"/>
          <c:order val="5"/>
          <c:tx>
            <c:strRef>
              <c:f>PISA!$B$130</c:f>
              <c:strCache>
                <c:ptCount val="1"/>
                <c:pt idx="0">
                  <c:v>Finland</c:v>
                </c:pt>
              </c:strCache>
            </c:strRef>
          </c:tx>
          <c:spPr>
            <a:ln w="28575" cap="rnd">
              <a:solidFill>
                <a:schemeClr val="accent6"/>
              </a:solidFill>
              <a:round/>
            </a:ln>
            <a:effectLst/>
          </c:spPr>
          <c:marker>
            <c:symbol val="none"/>
          </c:marker>
          <c:cat>
            <c:numRef>
              <c:f>PISA!$C$124:$I$124</c:f>
              <c:numCache>
                <c:formatCode>General</c:formatCode>
                <c:ptCount val="7"/>
                <c:pt idx="0">
                  <c:v>2000</c:v>
                </c:pt>
                <c:pt idx="1">
                  <c:v>2003</c:v>
                </c:pt>
                <c:pt idx="2">
                  <c:v>2006</c:v>
                </c:pt>
                <c:pt idx="3">
                  <c:v>2009</c:v>
                </c:pt>
                <c:pt idx="4">
                  <c:v>2012</c:v>
                </c:pt>
                <c:pt idx="5">
                  <c:v>2015</c:v>
                </c:pt>
                <c:pt idx="6">
                  <c:v>2018</c:v>
                </c:pt>
              </c:numCache>
            </c:numRef>
          </c:cat>
          <c:val>
            <c:numRef>
              <c:f>PISA!$C$130:$I$130</c:f>
              <c:numCache>
                <c:formatCode>#,##0</c:formatCode>
                <c:ptCount val="7"/>
                <c:pt idx="0">
                  <c:v>540</c:v>
                </c:pt>
                <c:pt idx="1">
                  <c:v>545</c:v>
                </c:pt>
                <c:pt idx="2">
                  <c:v>552.66666666666663</c:v>
                </c:pt>
                <c:pt idx="3">
                  <c:v>543.66666666666663</c:v>
                </c:pt>
                <c:pt idx="4">
                  <c:v>529.33333333333337</c:v>
                </c:pt>
                <c:pt idx="5">
                  <c:v>522.66666666666663</c:v>
                </c:pt>
                <c:pt idx="6">
                  <c:v>516.33333333333337</c:v>
                </c:pt>
              </c:numCache>
            </c:numRef>
          </c:val>
          <c:smooth val="0"/>
          <c:extLst>
            <c:ext xmlns:c16="http://schemas.microsoft.com/office/drawing/2014/chart" uri="{C3380CC4-5D6E-409C-BE32-E72D297353CC}">
              <c16:uniqueId val="{00000005-9F4B-5548-8CE8-9F7523B4DEDB}"/>
            </c:ext>
          </c:extLst>
        </c:ser>
        <c:ser>
          <c:idx val="6"/>
          <c:order val="6"/>
          <c:tx>
            <c:strRef>
              <c:f>PISA!$B$131</c:f>
              <c:strCache>
                <c:ptCount val="1"/>
                <c:pt idx="0">
                  <c:v>France</c:v>
                </c:pt>
              </c:strCache>
            </c:strRef>
          </c:tx>
          <c:spPr>
            <a:ln w="28575" cap="rnd">
              <a:solidFill>
                <a:schemeClr val="accent1">
                  <a:lumMod val="60000"/>
                </a:schemeClr>
              </a:solidFill>
              <a:round/>
            </a:ln>
            <a:effectLst/>
          </c:spPr>
          <c:marker>
            <c:symbol val="none"/>
          </c:marker>
          <c:cat>
            <c:numRef>
              <c:f>PISA!$C$124:$I$124</c:f>
              <c:numCache>
                <c:formatCode>General</c:formatCode>
                <c:ptCount val="7"/>
                <c:pt idx="0">
                  <c:v>2000</c:v>
                </c:pt>
                <c:pt idx="1">
                  <c:v>2003</c:v>
                </c:pt>
                <c:pt idx="2">
                  <c:v>2006</c:v>
                </c:pt>
                <c:pt idx="3">
                  <c:v>2009</c:v>
                </c:pt>
                <c:pt idx="4">
                  <c:v>2012</c:v>
                </c:pt>
                <c:pt idx="5">
                  <c:v>2015</c:v>
                </c:pt>
                <c:pt idx="6">
                  <c:v>2018</c:v>
                </c:pt>
              </c:numCache>
            </c:numRef>
          </c:cat>
          <c:val>
            <c:numRef>
              <c:f>PISA!$C$131:$I$131</c:f>
              <c:numCache>
                <c:formatCode>#,##0</c:formatCode>
                <c:ptCount val="7"/>
                <c:pt idx="0">
                  <c:v>507.33333333333331</c:v>
                </c:pt>
                <c:pt idx="1">
                  <c:v>506</c:v>
                </c:pt>
                <c:pt idx="2">
                  <c:v>493</c:v>
                </c:pt>
                <c:pt idx="3">
                  <c:v>497</c:v>
                </c:pt>
                <c:pt idx="4">
                  <c:v>499.66666666666669</c:v>
                </c:pt>
                <c:pt idx="5">
                  <c:v>495.66666666666669</c:v>
                </c:pt>
                <c:pt idx="6">
                  <c:v>493.66666666666669</c:v>
                </c:pt>
              </c:numCache>
            </c:numRef>
          </c:val>
          <c:smooth val="0"/>
          <c:extLst>
            <c:ext xmlns:c16="http://schemas.microsoft.com/office/drawing/2014/chart" uri="{C3380CC4-5D6E-409C-BE32-E72D297353CC}">
              <c16:uniqueId val="{00000006-9F4B-5548-8CE8-9F7523B4DEDB}"/>
            </c:ext>
          </c:extLst>
        </c:ser>
        <c:ser>
          <c:idx val="7"/>
          <c:order val="7"/>
          <c:tx>
            <c:strRef>
              <c:f>PISA!$B$132</c:f>
              <c:strCache>
                <c:ptCount val="1"/>
                <c:pt idx="0">
                  <c:v>Germany</c:v>
                </c:pt>
              </c:strCache>
            </c:strRef>
          </c:tx>
          <c:spPr>
            <a:ln w="28575" cap="rnd">
              <a:solidFill>
                <a:schemeClr val="accent2">
                  <a:lumMod val="60000"/>
                </a:schemeClr>
              </a:solidFill>
              <a:round/>
            </a:ln>
            <a:effectLst/>
          </c:spPr>
          <c:marker>
            <c:symbol val="none"/>
          </c:marker>
          <c:cat>
            <c:numRef>
              <c:f>PISA!$C$124:$I$124</c:f>
              <c:numCache>
                <c:formatCode>General</c:formatCode>
                <c:ptCount val="7"/>
                <c:pt idx="0">
                  <c:v>2000</c:v>
                </c:pt>
                <c:pt idx="1">
                  <c:v>2003</c:v>
                </c:pt>
                <c:pt idx="2">
                  <c:v>2006</c:v>
                </c:pt>
                <c:pt idx="3">
                  <c:v>2009</c:v>
                </c:pt>
                <c:pt idx="4">
                  <c:v>2012</c:v>
                </c:pt>
                <c:pt idx="5">
                  <c:v>2015</c:v>
                </c:pt>
                <c:pt idx="6">
                  <c:v>2018</c:v>
                </c:pt>
              </c:numCache>
            </c:numRef>
          </c:cat>
          <c:val>
            <c:numRef>
              <c:f>PISA!$C$132:$I$132</c:f>
              <c:numCache>
                <c:formatCode>#,##0</c:formatCode>
                <c:ptCount val="7"/>
                <c:pt idx="0">
                  <c:v>487</c:v>
                </c:pt>
                <c:pt idx="1">
                  <c:v>498.66666666666669</c:v>
                </c:pt>
                <c:pt idx="2">
                  <c:v>505</c:v>
                </c:pt>
                <c:pt idx="3">
                  <c:v>510</c:v>
                </c:pt>
                <c:pt idx="4">
                  <c:v>515.33333333333337</c:v>
                </c:pt>
                <c:pt idx="5">
                  <c:v>508</c:v>
                </c:pt>
                <c:pt idx="6">
                  <c:v>500.33333333333331</c:v>
                </c:pt>
              </c:numCache>
            </c:numRef>
          </c:val>
          <c:smooth val="0"/>
          <c:extLst>
            <c:ext xmlns:c16="http://schemas.microsoft.com/office/drawing/2014/chart" uri="{C3380CC4-5D6E-409C-BE32-E72D297353CC}">
              <c16:uniqueId val="{00000008-9F4B-5548-8CE8-9F7523B4DEDB}"/>
            </c:ext>
          </c:extLst>
        </c:ser>
        <c:ser>
          <c:idx val="8"/>
          <c:order val="8"/>
          <c:tx>
            <c:strRef>
              <c:f>PISA!$B$133</c:f>
              <c:strCache>
                <c:ptCount val="1"/>
                <c:pt idx="0">
                  <c:v>Greece</c:v>
                </c:pt>
              </c:strCache>
            </c:strRef>
          </c:tx>
          <c:spPr>
            <a:ln w="28575" cap="rnd">
              <a:solidFill>
                <a:schemeClr val="accent3">
                  <a:lumMod val="60000"/>
                </a:schemeClr>
              </a:solidFill>
              <a:round/>
            </a:ln>
            <a:effectLst/>
          </c:spPr>
          <c:marker>
            <c:symbol val="none"/>
          </c:marker>
          <c:cat>
            <c:numRef>
              <c:f>PISA!$C$124:$I$124</c:f>
              <c:numCache>
                <c:formatCode>General</c:formatCode>
                <c:ptCount val="7"/>
                <c:pt idx="0">
                  <c:v>2000</c:v>
                </c:pt>
                <c:pt idx="1">
                  <c:v>2003</c:v>
                </c:pt>
                <c:pt idx="2">
                  <c:v>2006</c:v>
                </c:pt>
                <c:pt idx="3">
                  <c:v>2009</c:v>
                </c:pt>
                <c:pt idx="4">
                  <c:v>2012</c:v>
                </c:pt>
                <c:pt idx="5">
                  <c:v>2015</c:v>
                </c:pt>
                <c:pt idx="6">
                  <c:v>2018</c:v>
                </c:pt>
              </c:numCache>
            </c:numRef>
          </c:cat>
          <c:val>
            <c:numRef>
              <c:f>PISA!$C$133:$I$133</c:f>
              <c:numCache>
                <c:formatCode>#,##0</c:formatCode>
                <c:ptCount val="7"/>
                <c:pt idx="0">
                  <c:v>460.66666666666669</c:v>
                </c:pt>
                <c:pt idx="1">
                  <c:v>466</c:v>
                </c:pt>
                <c:pt idx="2">
                  <c:v>464</c:v>
                </c:pt>
                <c:pt idx="3">
                  <c:v>473</c:v>
                </c:pt>
                <c:pt idx="4">
                  <c:v>465.66666666666669</c:v>
                </c:pt>
                <c:pt idx="5">
                  <c:v>458.66666666666669</c:v>
                </c:pt>
                <c:pt idx="6">
                  <c:v>453.33333333333331</c:v>
                </c:pt>
              </c:numCache>
            </c:numRef>
          </c:val>
          <c:smooth val="0"/>
          <c:extLst>
            <c:ext xmlns:c16="http://schemas.microsoft.com/office/drawing/2014/chart" uri="{C3380CC4-5D6E-409C-BE32-E72D297353CC}">
              <c16:uniqueId val="{00000009-9F4B-5548-8CE8-9F7523B4DEDB}"/>
            </c:ext>
          </c:extLst>
        </c:ser>
        <c:ser>
          <c:idx val="9"/>
          <c:order val="9"/>
          <c:tx>
            <c:strRef>
              <c:f>PISA!$B$134</c:f>
              <c:strCache>
                <c:ptCount val="1"/>
                <c:pt idx="0">
                  <c:v>Ireland</c:v>
                </c:pt>
              </c:strCache>
            </c:strRef>
          </c:tx>
          <c:spPr>
            <a:ln w="28575" cap="rnd">
              <a:solidFill>
                <a:schemeClr val="accent4">
                  <a:lumMod val="60000"/>
                </a:schemeClr>
              </a:solidFill>
              <a:round/>
            </a:ln>
            <a:effectLst/>
          </c:spPr>
          <c:marker>
            <c:symbol val="none"/>
          </c:marker>
          <c:cat>
            <c:numRef>
              <c:f>PISA!$C$124:$I$124</c:f>
              <c:numCache>
                <c:formatCode>General</c:formatCode>
                <c:ptCount val="7"/>
                <c:pt idx="0">
                  <c:v>2000</c:v>
                </c:pt>
                <c:pt idx="1">
                  <c:v>2003</c:v>
                </c:pt>
                <c:pt idx="2">
                  <c:v>2006</c:v>
                </c:pt>
                <c:pt idx="3">
                  <c:v>2009</c:v>
                </c:pt>
                <c:pt idx="4">
                  <c:v>2012</c:v>
                </c:pt>
                <c:pt idx="5">
                  <c:v>2015</c:v>
                </c:pt>
                <c:pt idx="6">
                  <c:v>2018</c:v>
                </c:pt>
              </c:numCache>
            </c:numRef>
          </c:cat>
          <c:val>
            <c:numRef>
              <c:f>PISA!$C$134:$I$134</c:f>
              <c:numCache>
                <c:formatCode>#,##0</c:formatCode>
                <c:ptCount val="7"/>
                <c:pt idx="0">
                  <c:v>514.33333333333337</c:v>
                </c:pt>
                <c:pt idx="1">
                  <c:v>507.66666666666669</c:v>
                </c:pt>
                <c:pt idx="2">
                  <c:v>508.66666666666669</c:v>
                </c:pt>
                <c:pt idx="3">
                  <c:v>497</c:v>
                </c:pt>
                <c:pt idx="4">
                  <c:v>515.33333333333337</c:v>
                </c:pt>
                <c:pt idx="5">
                  <c:v>509.33333333333331</c:v>
                </c:pt>
                <c:pt idx="6">
                  <c:v>504.66666666666669</c:v>
                </c:pt>
              </c:numCache>
            </c:numRef>
          </c:val>
          <c:smooth val="0"/>
          <c:extLst>
            <c:ext xmlns:c16="http://schemas.microsoft.com/office/drawing/2014/chart" uri="{C3380CC4-5D6E-409C-BE32-E72D297353CC}">
              <c16:uniqueId val="{0000000A-9F4B-5548-8CE8-9F7523B4DEDB}"/>
            </c:ext>
          </c:extLst>
        </c:ser>
        <c:ser>
          <c:idx val="10"/>
          <c:order val="10"/>
          <c:tx>
            <c:strRef>
              <c:f>PISA!$B$135</c:f>
              <c:strCache>
                <c:ptCount val="1"/>
                <c:pt idx="0">
                  <c:v>Italy</c:v>
                </c:pt>
              </c:strCache>
            </c:strRef>
          </c:tx>
          <c:spPr>
            <a:ln w="28575" cap="rnd">
              <a:solidFill>
                <a:schemeClr val="accent5">
                  <a:lumMod val="60000"/>
                </a:schemeClr>
              </a:solidFill>
              <a:round/>
            </a:ln>
            <a:effectLst/>
          </c:spPr>
          <c:marker>
            <c:symbol val="none"/>
          </c:marker>
          <c:cat>
            <c:numRef>
              <c:f>PISA!$C$124:$I$124</c:f>
              <c:numCache>
                <c:formatCode>General</c:formatCode>
                <c:ptCount val="7"/>
                <c:pt idx="0">
                  <c:v>2000</c:v>
                </c:pt>
                <c:pt idx="1">
                  <c:v>2003</c:v>
                </c:pt>
                <c:pt idx="2">
                  <c:v>2006</c:v>
                </c:pt>
                <c:pt idx="3">
                  <c:v>2009</c:v>
                </c:pt>
                <c:pt idx="4">
                  <c:v>2012</c:v>
                </c:pt>
                <c:pt idx="5">
                  <c:v>2015</c:v>
                </c:pt>
                <c:pt idx="6">
                  <c:v>2018</c:v>
                </c:pt>
              </c:numCache>
            </c:numRef>
          </c:cat>
          <c:val>
            <c:numRef>
              <c:f>PISA!$C$135:$I$135</c:f>
              <c:numCache>
                <c:formatCode>#,##0</c:formatCode>
                <c:ptCount val="7"/>
                <c:pt idx="0">
                  <c:v>474</c:v>
                </c:pt>
                <c:pt idx="1">
                  <c:v>476</c:v>
                </c:pt>
                <c:pt idx="2">
                  <c:v>468.66666666666669</c:v>
                </c:pt>
                <c:pt idx="3">
                  <c:v>486</c:v>
                </c:pt>
                <c:pt idx="4">
                  <c:v>489.66666666666669</c:v>
                </c:pt>
                <c:pt idx="5">
                  <c:v>485.33333333333331</c:v>
                </c:pt>
                <c:pt idx="6">
                  <c:v>477</c:v>
                </c:pt>
              </c:numCache>
            </c:numRef>
          </c:val>
          <c:smooth val="0"/>
          <c:extLst>
            <c:ext xmlns:c16="http://schemas.microsoft.com/office/drawing/2014/chart" uri="{C3380CC4-5D6E-409C-BE32-E72D297353CC}">
              <c16:uniqueId val="{0000000B-9F4B-5548-8CE8-9F7523B4DEDB}"/>
            </c:ext>
          </c:extLst>
        </c:ser>
        <c:ser>
          <c:idx val="11"/>
          <c:order val="11"/>
          <c:tx>
            <c:strRef>
              <c:f>PISA!$B$136</c:f>
              <c:strCache>
                <c:ptCount val="1"/>
                <c:pt idx="0">
                  <c:v>Japan</c:v>
                </c:pt>
              </c:strCache>
            </c:strRef>
          </c:tx>
          <c:spPr>
            <a:ln w="28575" cap="rnd">
              <a:solidFill>
                <a:schemeClr val="accent6">
                  <a:lumMod val="60000"/>
                </a:schemeClr>
              </a:solidFill>
              <a:round/>
            </a:ln>
            <a:effectLst/>
          </c:spPr>
          <c:marker>
            <c:symbol val="none"/>
          </c:marker>
          <c:cat>
            <c:numRef>
              <c:f>PISA!$C$124:$I$124</c:f>
              <c:numCache>
                <c:formatCode>General</c:formatCode>
                <c:ptCount val="7"/>
                <c:pt idx="0">
                  <c:v>2000</c:v>
                </c:pt>
                <c:pt idx="1">
                  <c:v>2003</c:v>
                </c:pt>
                <c:pt idx="2">
                  <c:v>2006</c:v>
                </c:pt>
                <c:pt idx="3">
                  <c:v>2009</c:v>
                </c:pt>
                <c:pt idx="4">
                  <c:v>2012</c:v>
                </c:pt>
                <c:pt idx="5">
                  <c:v>2015</c:v>
                </c:pt>
                <c:pt idx="6">
                  <c:v>2018</c:v>
                </c:pt>
              </c:numCache>
            </c:numRef>
          </c:cat>
          <c:val>
            <c:numRef>
              <c:f>PISA!$C$136:$I$136</c:f>
              <c:numCache>
                <c:formatCode>#,##0</c:formatCode>
                <c:ptCount val="7"/>
                <c:pt idx="0">
                  <c:v>543</c:v>
                </c:pt>
                <c:pt idx="1">
                  <c:v>526.66666666666663</c:v>
                </c:pt>
                <c:pt idx="2">
                  <c:v>517.33333333333337</c:v>
                </c:pt>
                <c:pt idx="3">
                  <c:v>529.33333333333337</c:v>
                </c:pt>
                <c:pt idx="4">
                  <c:v>540.33333333333337</c:v>
                </c:pt>
                <c:pt idx="5">
                  <c:v>528.66666666666663</c:v>
                </c:pt>
                <c:pt idx="6">
                  <c:v>520</c:v>
                </c:pt>
              </c:numCache>
            </c:numRef>
          </c:val>
          <c:smooth val="0"/>
          <c:extLst>
            <c:ext xmlns:c16="http://schemas.microsoft.com/office/drawing/2014/chart" uri="{C3380CC4-5D6E-409C-BE32-E72D297353CC}">
              <c16:uniqueId val="{0000000C-9F4B-5548-8CE8-9F7523B4DEDB}"/>
            </c:ext>
          </c:extLst>
        </c:ser>
        <c:ser>
          <c:idx val="12"/>
          <c:order val="12"/>
          <c:tx>
            <c:strRef>
              <c:f>PISA!$B$137</c:f>
              <c:strCache>
                <c:ptCount val="1"/>
                <c:pt idx="0">
                  <c:v>Netherlands</c:v>
                </c:pt>
              </c:strCache>
            </c:strRef>
          </c:tx>
          <c:spPr>
            <a:ln w="28575" cap="rnd">
              <a:solidFill>
                <a:schemeClr val="accent1">
                  <a:lumMod val="80000"/>
                  <a:lumOff val="20000"/>
                </a:schemeClr>
              </a:solidFill>
              <a:round/>
            </a:ln>
            <a:effectLst/>
          </c:spPr>
          <c:marker>
            <c:symbol val="none"/>
          </c:marker>
          <c:cat>
            <c:numRef>
              <c:f>PISA!$C$124:$I$124</c:f>
              <c:numCache>
                <c:formatCode>General</c:formatCode>
                <c:ptCount val="7"/>
                <c:pt idx="0">
                  <c:v>2000</c:v>
                </c:pt>
                <c:pt idx="1">
                  <c:v>2003</c:v>
                </c:pt>
                <c:pt idx="2">
                  <c:v>2006</c:v>
                </c:pt>
                <c:pt idx="3">
                  <c:v>2009</c:v>
                </c:pt>
                <c:pt idx="4">
                  <c:v>2012</c:v>
                </c:pt>
                <c:pt idx="5">
                  <c:v>2015</c:v>
                </c:pt>
                <c:pt idx="6">
                  <c:v>2018</c:v>
                </c:pt>
              </c:numCache>
            </c:numRef>
          </c:cat>
          <c:val>
            <c:numRef>
              <c:f>PISA!$C$137:$I$137</c:f>
              <c:numCache>
                <c:formatCode>#,##0</c:formatCode>
                <c:ptCount val="7"/>
                <c:pt idx="1">
                  <c:v>525</c:v>
                </c:pt>
                <c:pt idx="2">
                  <c:v>521</c:v>
                </c:pt>
                <c:pt idx="3">
                  <c:v>518.66666666666663</c:v>
                </c:pt>
                <c:pt idx="4">
                  <c:v>518.66666666666663</c:v>
                </c:pt>
                <c:pt idx="5">
                  <c:v>508</c:v>
                </c:pt>
                <c:pt idx="6">
                  <c:v>502.33333333333331</c:v>
                </c:pt>
              </c:numCache>
            </c:numRef>
          </c:val>
          <c:smooth val="0"/>
          <c:extLst>
            <c:ext xmlns:c16="http://schemas.microsoft.com/office/drawing/2014/chart" uri="{C3380CC4-5D6E-409C-BE32-E72D297353CC}">
              <c16:uniqueId val="{0000000D-9F4B-5548-8CE8-9F7523B4DEDB}"/>
            </c:ext>
          </c:extLst>
        </c:ser>
        <c:ser>
          <c:idx val="13"/>
          <c:order val="13"/>
          <c:tx>
            <c:strRef>
              <c:f>PISA!$B$138</c:f>
              <c:strCache>
                <c:ptCount val="1"/>
                <c:pt idx="0">
                  <c:v>New Zealand</c:v>
                </c:pt>
              </c:strCache>
            </c:strRef>
          </c:tx>
          <c:spPr>
            <a:ln w="28575" cap="rnd">
              <a:solidFill>
                <a:schemeClr val="accent2">
                  <a:lumMod val="80000"/>
                  <a:lumOff val="20000"/>
                </a:schemeClr>
              </a:solidFill>
              <a:round/>
            </a:ln>
            <a:effectLst/>
          </c:spPr>
          <c:marker>
            <c:symbol val="none"/>
          </c:marker>
          <c:cat>
            <c:numRef>
              <c:f>PISA!$C$124:$I$124</c:f>
              <c:numCache>
                <c:formatCode>General</c:formatCode>
                <c:ptCount val="7"/>
                <c:pt idx="0">
                  <c:v>2000</c:v>
                </c:pt>
                <c:pt idx="1">
                  <c:v>2003</c:v>
                </c:pt>
                <c:pt idx="2">
                  <c:v>2006</c:v>
                </c:pt>
                <c:pt idx="3">
                  <c:v>2009</c:v>
                </c:pt>
                <c:pt idx="4">
                  <c:v>2012</c:v>
                </c:pt>
                <c:pt idx="5">
                  <c:v>2015</c:v>
                </c:pt>
                <c:pt idx="6">
                  <c:v>2018</c:v>
                </c:pt>
              </c:numCache>
            </c:numRef>
          </c:cat>
          <c:val>
            <c:numRef>
              <c:f>PISA!$C$138:$I$138</c:f>
              <c:numCache>
                <c:formatCode>#,##0</c:formatCode>
                <c:ptCount val="7"/>
                <c:pt idx="0">
                  <c:v>531.33333333333337</c:v>
                </c:pt>
                <c:pt idx="1">
                  <c:v>522</c:v>
                </c:pt>
                <c:pt idx="2">
                  <c:v>524.33333333333337</c:v>
                </c:pt>
                <c:pt idx="3">
                  <c:v>524</c:v>
                </c:pt>
                <c:pt idx="4">
                  <c:v>509.33333333333331</c:v>
                </c:pt>
                <c:pt idx="5">
                  <c:v>505.66666666666669</c:v>
                </c:pt>
                <c:pt idx="6">
                  <c:v>502.66666666666669</c:v>
                </c:pt>
              </c:numCache>
            </c:numRef>
          </c:val>
          <c:smooth val="0"/>
          <c:extLst>
            <c:ext xmlns:c16="http://schemas.microsoft.com/office/drawing/2014/chart" uri="{C3380CC4-5D6E-409C-BE32-E72D297353CC}">
              <c16:uniqueId val="{0000000E-9F4B-5548-8CE8-9F7523B4DEDB}"/>
            </c:ext>
          </c:extLst>
        </c:ser>
        <c:ser>
          <c:idx val="14"/>
          <c:order val="14"/>
          <c:tx>
            <c:strRef>
              <c:f>PISA!$B$139</c:f>
              <c:strCache>
                <c:ptCount val="1"/>
                <c:pt idx="0">
                  <c:v>Norway</c:v>
                </c:pt>
              </c:strCache>
            </c:strRef>
          </c:tx>
          <c:spPr>
            <a:ln w="28575" cap="rnd">
              <a:solidFill>
                <a:schemeClr val="accent3">
                  <a:lumMod val="80000"/>
                  <a:lumOff val="20000"/>
                </a:schemeClr>
              </a:solidFill>
              <a:round/>
            </a:ln>
            <a:effectLst/>
          </c:spPr>
          <c:marker>
            <c:symbol val="none"/>
          </c:marker>
          <c:cat>
            <c:numRef>
              <c:f>PISA!$C$124:$I$124</c:f>
              <c:numCache>
                <c:formatCode>General</c:formatCode>
                <c:ptCount val="7"/>
                <c:pt idx="0">
                  <c:v>2000</c:v>
                </c:pt>
                <c:pt idx="1">
                  <c:v>2003</c:v>
                </c:pt>
                <c:pt idx="2">
                  <c:v>2006</c:v>
                </c:pt>
                <c:pt idx="3">
                  <c:v>2009</c:v>
                </c:pt>
                <c:pt idx="4">
                  <c:v>2012</c:v>
                </c:pt>
                <c:pt idx="5">
                  <c:v>2015</c:v>
                </c:pt>
                <c:pt idx="6">
                  <c:v>2018</c:v>
                </c:pt>
              </c:numCache>
            </c:numRef>
          </c:cat>
          <c:val>
            <c:numRef>
              <c:f>PISA!$C$139:$I$139</c:f>
              <c:numCache>
                <c:formatCode>#,##0</c:formatCode>
                <c:ptCount val="7"/>
                <c:pt idx="0">
                  <c:v>501.33333333333331</c:v>
                </c:pt>
                <c:pt idx="1">
                  <c:v>493</c:v>
                </c:pt>
                <c:pt idx="2">
                  <c:v>487</c:v>
                </c:pt>
                <c:pt idx="3">
                  <c:v>500.33333333333331</c:v>
                </c:pt>
                <c:pt idx="4">
                  <c:v>496</c:v>
                </c:pt>
                <c:pt idx="5">
                  <c:v>504.33333333333331</c:v>
                </c:pt>
                <c:pt idx="6">
                  <c:v>496.66666666666669</c:v>
                </c:pt>
              </c:numCache>
            </c:numRef>
          </c:val>
          <c:smooth val="0"/>
          <c:extLst>
            <c:ext xmlns:c16="http://schemas.microsoft.com/office/drawing/2014/chart" uri="{C3380CC4-5D6E-409C-BE32-E72D297353CC}">
              <c16:uniqueId val="{0000000F-9F4B-5548-8CE8-9F7523B4DEDB}"/>
            </c:ext>
          </c:extLst>
        </c:ser>
        <c:ser>
          <c:idx val="15"/>
          <c:order val="15"/>
          <c:tx>
            <c:strRef>
              <c:f>PISA!$B$140</c:f>
              <c:strCache>
                <c:ptCount val="1"/>
                <c:pt idx="0">
                  <c:v>Portugal</c:v>
                </c:pt>
              </c:strCache>
            </c:strRef>
          </c:tx>
          <c:spPr>
            <a:ln w="28575" cap="rnd">
              <a:solidFill>
                <a:schemeClr val="accent4">
                  <a:lumMod val="80000"/>
                  <a:lumOff val="20000"/>
                </a:schemeClr>
              </a:solidFill>
              <a:round/>
            </a:ln>
            <a:effectLst/>
          </c:spPr>
          <c:marker>
            <c:symbol val="none"/>
          </c:marker>
          <c:cat>
            <c:numRef>
              <c:f>PISA!$C$124:$I$124</c:f>
              <c:numCache>
                <c:formatCode>General</c:formatCode>
                <c:ptCount val="7"/>
                <c:pt idx="0">
                  <c:v>2000</c:v>
                </c:pt>
                <c:pt idx="1">
                  <c:v>2003</c:v>
                </c:pt>
                <c:pt idx="2">
                  <c:v>2006</c:v>
                </c:pt>
                <c:pt idx="3">
                  <c:v>2009</c:v>
                </c:pt>
                <c:pt idx="4">
                  <c:v>2012</c:v>
                </c:pt>
                <c:pt idx="5">
                  <c:v>2015</c:v>
                </c:pt>
                <c:pt idx="6">
                  <c:v>2018</c:v>
                </c:pt>
              </c:numCache>
            </c:numRef>
          </c:cat>
          <c:val>
            <c:numRef>
              <c:f>PISA!$C$140:$I$140</c:f>
              <c:numCache>
                <c:formatCode>#,##0</c:formatCode>
                <c:ptCount val="7"/>
                <c:pt idx="0">
                  <c:v>461</c:v>
                </c:pt>
                <c:pt idx="1">
                  <c:v>480.66666666666669</c:v>
                </c:pt>
                <c:pt idx="2">
                  <c:v>470.66666666666669</c:v>
                </c:pt>
                <c:pt idx="3">
                  <c:v>489.66666666666669</c:v>
                </c:pt>
                <c:pt idx="4">
                  <c:v>488</c:v>
                </c:pt>
                <c:pt idx="5">
                  <c:v>497</c:v>
                </c:pt>
                <c:pt idx="6">
                  <c:v>492</c:v>
                </c:pt>
              </c:numCache>
            </c:numRef>
          </c:val>
          <c:smooth val="0"/>
          <c:extLst>
            <c:ext xmlns:c16="http://schemas.microsoft.com/office/drawing/2014/chart" uri="{C3380CC4-5D6E-409C-BE32-E72D297353CC}">
              <c16:uniqueId val="{00000010-9F4B-5548-8CE8-9F7523B4DEDB}"/>
            </c:ext>
          </c:extLst>
        </c:ser>
        <c:ser>
          <c:idx val="16"/>
          <c:order val="16"/>
          <c:tx>
            <c:strRef>
              <c:f>PISA!$B$141</c:f>
              <c:strCache>
                <c:ptCount val="1"/>
                <c:pt idx="0">
                  <c:v>Spain</c:v>
                </c:pt>
              </c:strCache>
            </c:strRef>
          </c:tx>
          <c:spPr>
            <a:ln w="28575" cap="rnd">
              <a:solidFill>
                <a:schemeClr val="accent5">
                  <a:lumMod val="80000"/>
                  <a:lumOff val="20000"/>
                </a:schemeClr>
              </a:solidFill>
              <a:round/>
            </a:ln>
            <a:effectLst/>
          </c:spPr>
          <c:marker>
            <c:symbol val="none"/>
          </c:marker>
          <c:cat>
            <c:numRef>
              <c:f>PISA!$C$124:$I$124</c:f>
              <c:numCache>
                <c:formatCode>General</c:formatCode>
                <c:ptCount val="7"/>
                <c:pt idx="0">
                  <c:v>2000</c:v>
                </c:pt>
                <c:pt idx="1">
                  <c:v>2003</c:v>
                </c:pt>
                <c:pt idx="2">
                  <c:v>2006</c:v>
                </c:pt>
                <c:pt idx="3">
                  <c:v>2009</c:v>
                </c:pt>
                <c:pt idx="4">
                  <c:v>2012</c:v>
                </c:pt>
                <c:pt idx="5">
                  <c:v>2015</c:v>
                </c:pt>
                <c:pt idx="6">
                  <c:v>2018</c:v>
                </c:pt>
              </c:numCache>
            </c:numRef>
          </c:cat>
          <c:val>
            <c:numRef>
              <c:f>PISA!$C$141:$I$141</c:f>
              <c:numCache>
                <c:formatCode>#,##0</c:formatCode>
                <c:ptCount val="7"/>
                <c:pt idx="0">
                  <c:v>486.66666666666669</c:v>
                </c:pt>
                <c:pt idx="1">
                  <c:v>484.33333333333331</c:v>
                </c:pt>
                <c:pt idx="2">
                  <c:v>476.33333333333331</c:v>
                </c:pt>
                <c:pt idx="3">
                  <c:v>484</c:v>
                </c:pt>
                <c:pt idx="4">
                  <c:v>489.33333333333331</c:v>
                </c:pt>
                <c:pt idx="5">
                  <c:v>491.66666666666669</c:v>
                </c:pt>
                <c:pt idx="6">
                  <c:v>482</c:v>
                </c:pt>
              </c:numCache>
            </c:numRef>
          </c:val>
          <c:smooth val="0"/>
          <c:extLst>
            <c:ext xmlns:c16="http://schemas.microsoft.com/office/drawing/2014/chart" uri="{C3380CC4-5D6E-409C-BE32-E72D297353CC}">
              <c16:uniqueId val="{00000011-9F4B-5548-8CE8-9F7523B4DEDB}"/>
            </c:ext>
          </c:extLst>
        </c:ser>
        <c:ser>
          <c:idx val="17"/>
          <c:order val="17"/>
          <c:tx>
            <c:strRef>
              <c:f>PISA!$B$142</c:f>
              <c:strCache>
                <c:ptCount val="1"/>
                <c:pt idx="0">
                  <c:v>Sweden</c:v>
                </c:pt>
              </c:strCache>
            </c:strRef>
          </c:tx>
          <c:spPr>
            <a:ln w="28575" cap="rnd">
              <a:solidFill>
                <a:schemeClr val="accent6">
                  <a:lumMod val="80000"/>
                  <a:lumOff val="20000"/>
                </a:schemeClr>
              </a:solidFill>
              <a:round/>
            </a:ln>
            <a:effectLst/>
          </c:spPr>
          <c:marker>
            <c:symbol val="none"/>
          </c:marker>
          <c:cat>
            <c:numRef>
              <c:f>PISA!$C$124:$I$124</c:f>
              <c:numCache>
                <c:formatCode>General</c:formatCode>
                <c:ptCount val="7"/>
                <c:pt idx="0">
                  <c:v>2000</c:v>
                </c:pt>
                <c:pt idx="1">
                  <c:v>2003</c:v>
                </c:pt>
                <c:pt idx="2">
                  <c:v>2006</c:v>
                </c:pt>
                <c:pt idx="3">
                  <c:v>2009</c:v>
                </c:pt>
                <c:pt idx="4">
                  <c:v>2012</c:v>
                </c:pt>
                <c:pt idx="5">
                  <c:v>2015</c:v>
                </c:pt>
                <c:pt idx="6">
                  <c:v>2018</c:v>
                </c:pt>
              </c:numCache>
            </c:numRef>
          </c:cat>
          <c:val>
            <c:numRef>
              <c:f>PISA!$C$142:$I$142</c:f>
              <c:numCache>
                <c:formatCode>#,##0</c:formatCode>
                <c:ptCount val="7"/>
                <c:pt idx="0">
                  <c:v>512.66666666666663</c:v>
                </c:pt>
                <c:pt idx="1">
                  <c:v>509.66666666666669</c:v>
                </c:pt>
                <c:pt idx="2">
                  <c:v>504</c:v>
                </c:pt>
                <c:pt idx="3">
                  <c:v>495.33333333333331</c:v>
                </c:pt>
                <c:pt idx="4">
                  <c:v>482</c:v>
                </c:pt>
                <c:pt idx="5">
                  <c:v>495.66666666666669</c:v>
                </c:pt>
                <c:pt idx="6">
                  <c:v>502.33333333333331</c:v>
                </c:pt>
              </c:numCache>
            </c:numRef>
          </c:val>
          <c:smooth val="0"/>
          <c:extLst>
            <c:ext xmlns:c16="http://schemas.microsoft.com/office/drawing/2014/chart" uri="{C3380CC4-5D6E-409C-BE32-E72D297353CC}">
              <c16:uniqueId val="{00000012-9F4B-5548-8CE8-9F7523B4DEDB}"/>
            </c:ext>
          </c:extLst>
        </c:ser>
        <c:ser>
          <c:idx val="18"/>
          <c:order val="18"/>
          <c:tx>
            <c:strRef>
              <c:f>PISA!$B$143</c:f>
              <c:strCache>
                <c:ptCount val="1"/>
                <c:pt idx="0">
                  <c:v>Switzerland</c:v>
                </c:pt>
              </c:strCache>
            </c:strRef>
          </c:tx>
          <c:spPr>
            <a:ln w="28575" cap="rnd">
              <a:solidFill>
                <a:schemeClr val="accent1">
                  <a:lumMod val="80000"/>
                </a:schemeClr>
              </a:solidFill>
              <a:round/>
            </a:ln>
            <a:effectLst/>
          </c:spPr>
          <c:marker>
            <c:symbol val="none"/>
          </c:marker>
          <c:cat>
            <c:numRef>
              <c:f>PISA!$C$124:$I$124</c:f>
              <c:numCache>
                <c:formatCode>General</c:formatCode>
                <c:ptCount val="7"/>
                <c:pt idx="0">
                  <c:v>2000</c:v>
                </c:pt>
                <c:pt idx="1">
                  <c:v>2003</c:v>
                </c:pt>
                <c:pt idx="2">
                  <c:v>2006</c:v>
                </c:pt>
                <c:pt idx="3">
                  <c:v>2009</c:v>
                </c:pt>
                <c:pt idx="4">
                  <c:v>2012</c:v>
                </c:pt>
                <c:pt idx="5">
                  <c:v>2015</c:v>
                </c:pt>
                <c:pt idx="6">
                  <c:v>2018</c:v>
                </c:pt>
              </c:numCache>
            </c:numRef>
          </c:cat>
          <c:val>
            <c:numRef>
              <c:f>PISA!$C$143:$I$143</c:f>
              <c:numCache>
                <c:formatCode>#,##0</c:formatCode>
                <c:ptCount val="7"/>
                <c:pt idx="0">
                  <c:v>506.33333333333331</c:v>
                </c:pt>
                <c:pt idx="1">
                  <c:v>513</c:v>
                </c:pt>
                <c:pt idx="2">
                  <c:v>513.66666666666663</c:v>
                </c:pt>
                <c:pt idx="3">
                  <c:v>517.33333333333337</c:v>
                </c:pt>
                <c:pt idx="4">
                  <c:v>518.33333333333337</c:v>
                </c:pt>
                <c:pt idx="5">
                  <c:v>506.33333333333331</c:v>
                </c:pt>
                <c:pt idx="6">
                  <c:v>498</c:v>
                </c:pt>
              </c:numCache>
            </c:numRef>
          </c:val>
          <c:smooth val="0"/>
          <c:extLst>
            <c:ext xmlns:c16="http://schemas.microsoft.com/office/drawing/2014/chart" uri="{C3380CC4-5D6E-409C-BE32-E72D297353CC}">
              <c16:uniqueId val="{00000013-9F4B-5548-8CE8-9F7523B4DEDB}"/>
            </c:ext>
          </c:extLst>
        </c:ser>
        <c:ser>
          <c:idx val="19"/>
          <c:order val="19"/>
          <c:tx>
            <c:strRef>
              <c:f>PISA!$B$144</c:f>
              <c:strCache>
                <c:ptCount val="1"/>
                <c:pt idx="0">
                  <c:v>United Kingdom</c:v>
                </c:pt>
              </c:strCache>
            </c:strRef>
          </c:tx>
          <c:spPr>
            <a:ln w="28575" cap="rnd">
              <a:solidFill>
                <a:schemeClr val="accent2">
                  <a:lumMod val="80000"/>
                </a:schemeClr>
              </a:solidFill>
              <a:round/>
            </a:ln>
            <a:effectLst/>
          </c:spPr>
          <c:marker>
            <c:symbol val="none"/>
          </c:marker>
          <c:cat>
            <c:numRef>
              <c:f>PISA!$C$124:$I$124</c:f>
              <c:numCache>
                <c:formatCode>General</c:formatCode>
                <c:ptCount val="7"/>
                <c:pt idx="0">
                  <c:v>2000</c:v>
                </c:pt>
                <c:pt idx="1">
                  <c:v>2003</c:v>
                </c:pt>
                <c:pt idx="2">
                  <c:v>2006</c:v>
                </c:pt>
                <c:pt idx="3">
                  <c:v>2009</c:v>
                </c:pt>
                <c:pt idx="4">
                  <c:v>2012</c:v>
                </c:pt>
                <c:pt idx="5">
                  <c:v>2015</c:v>
                </c:pt>
                <c:pt idx="6">
                  <c:v>2018</c:v>
                </c:pt>
              </c:numCache>
            </c:numRef>
          </c:cat>
          <c:val>
            <c:numRef>
              <c:f>PISA!$C$144:$I$144</c:f>
              <c:numCache>
                <c:formatCode>#,##0</c:formatCode>
                <c:ptCount val="7"/>
                <c:pt idx="0">
                  <c:v>530.5</c:v>
                </c:pt>
                <c:pt idx="2">
                  <c:v>501.66666666666669</c:v>
                </c:pt>
                <c:pt idx="3">
                  <c:v>500</c:v>
                </c:pt>
                <c:pt idx="4">
                  <c:v>502.33333333333331</c:v>
                </c:pt>
                <c:pt idx="5">
                  <c:v>499.66666666666669</c:v>
                </c:pt>
                <c:pt idx="6">
                  <c:v>503.66666666666669</c:v>
                </c:pt>
              </c:numCache>
            </c:numRef>
          </c:val>
          <c:smooth val="0"/>
          <c:extLst>
            <c:ext xmlns:c16="http://schemas.microsoft.com/office/drawing/2014/chart" uri="{C3380CC4-5D6E-409C-BE32-E72D297353CC}">
              <c16:uniqueId val="{00000014-9F4B-5548-8CE8-9F7523B4DEDB}"/>
            </c:ext>
          </c:extLst>
        </c:ser>
        <c:ser>
          <c:idx val="20"/>
          <c:order val="20"/>
          <c:tx>
            <c:strRef>
              <c:f>PISA!$B$145</c:f>
              <c:strCache>
                <c:ptCount val="1"/>
                <c:pt idx="0">
                  <c:v>United States</c:v>
                </c:pt>
              </c:strCache>
            </c:strRef>
          </c:tx>
          <c:spPr>
            <a:ln w="28575" cap="rnd">
              <a:solidFill>
                <a:schemeClr val="accent3">
                  <a:lumMod val="80000"/>
                </a:schemeClr>
              </a:solidFill>
              <a:round/>
            </a:ln>
            <a:effectLst/>
          </c:spPr>
          <c:marker>
            <c:symbol val="none"/>
          </c:marker>
          <c:cat>
            <c:numRef>
              <c:f>PISA!$C$124:$I$124</c:f>
              <c:numCache>
                <c:formatCode>General</c:formatCode>
                <c:ptCount val="7"/>
                <c:pt idx="0">
                  <c:v>2000</c:v>
                </c:pt>
                <c:pt idx="1">
                  <c:v>2003</c:v>
                </c:pt>
                <c:pt idx="2">
                  <c:v>2006</c:v>
                </c:pt>
                <c:pt idx="3">
                  <c:v>2009</c:v>
                </c:pt>
                <c:pt idx="4">
                  <c:v>2012</c:v>
                </c:pt>
                <c:pt idx="5">
                  <c:v>2015</c:v>
                </c:pt>
                <c:pt idx="6">
                  <c:v>2018</c:v>
                </c:pt>
              </c:numCache>
            </c:numRef>
          </c:cat>
          <c:val>
            <c:numRef>
              <c:f>PISA!$C$145:$I$145</c:f>
              <c:numCache>
                <c:formatCode>#,##0</c:formatCode>
                <c:ptCount val="7"/>
                <c:pt idx="0">
                  <c:v>498.66666666666669</c:v>
                </c:pt>
                <c:pt idx="1">
                  <c:v>489.66666666666669</c:v>
                </c:pt>
                <c:pt idx="2">
                  <c:v>481.5</c:v>
                </c:pt>
                <c:pt idx="3">
                  <c:v>496.33333333333331</c:v>
                </c:pt>
                <c:pt idx="4">
                  <c:v>492</c:v>
                </c:pt>
                <c:pt idx="5">
                  <c:v>487.66666666666669</c:v>
                </c:pt>
                <c:pt idx="6">
                  <c:v>495</c:v>
                </c:pt>
              </c:numCache>
            </c:numRef>
          </c:val>
          <c:smooth val="0"/>
          <c:extLst>
            <c:ext xmlns:c16="http://schemas.microsoft.com/office/drawing/2014/chart" uri="{C3380CC4-5D6E-409C-BE32-E72D297353CC}">
              <c16:uniqueId val="{00000015-9F4B-5548-8CE8-9F7523B4DEDB}"/>
            </c:ext>
          </c:extLst>
        </c:ser>
        <c:dLbls>
          <c:showLegendKey val="0"/>
          <c:showVal val="0"/>
          <c:showCatName val="0"/>
          <c:showSerName val="0"/>
          <c:showPercent val="0"/>
          <c:showBubbleSize val="0"/>
        </c:dLbls>
        <c:smooth val="0"/>
        <c:axId val="-2007810152"/>
        <c:axId val="-2014517496"/>
      </c:lineChart>
      <c:catAx>
        <c:axId val="-2007810152"/>
        <c:scaling>
          <c:orientation val="minMax"/>
        </c:scaling>
        <c:delete val="1"/>
        <c:axPos val="b"/>
        <c:numFmt formatCode="General" sourceLinked="1"/>
        <c:majorTickMark val="none"/>
        <c:minorTickMark val="none"/>
        <c:tickLblPos val="nextTo"/>
        <c:crossAx val="-2014517496"/>
        <c:crosses val="autoZero"/>
        <c:auto val="1"/>
        <c:lblAlgn val="ctr"/>
        <c:lblOffset val="100"/>
        <c:noMultiLvlLbl val="0"/>
      </c:catAx>
      <c:valAx>
        <c:axId val="-2014517496"/>
        <c:scaling>
          <c:orientation val="minMax"/>
          <c:min val="44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ES"/>
          </a:p>
        </c:txPr>
        <c:crossAx val="-2007810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PISA!$C$172</c:f>
              <c:strCache>
                <c:ptCount val="1"/>
                <c:pt idx="0">
                  <c:v>2012</c:v>
                </c:pt>
              </c:strCache>
            </c:strRef>
          </c:tx>
          <c:spPr>
            <a:ln w="28575" cap="rnd">
              <a:solidFill>
                <a:schemeClr val="accent1"/>
              </a:solidFill>
              <a:round/>
            </a:ln>
            <a:effectLst/>
          </c:spPr>
          <c:marker>
            <c:symbol val="none"/>
          </c:marker>
          <c:cat>
            <c:strRef>
              <c:f>PISA!$B$173:$B$193</c:f>
              <c:strCache>
                <c:ptCount val="21"/>
                <c:pt idx="0">
                  <c:v>Gr</c:v>
                </c:pt>
                <c:pt idx="1">
                  <c:v>Swe</c:v>
                </c:pt>
                <c:pt idx="2">
                  <c:v>Po</c:v>
                </c:pt>
                <c:pt idx="3">
                  <c:v>Sp</c:v>
                </c:pt>
                <c:pt idx="4">
                  <c:v>It</c:v>
                </c:pt>
                <c:pt idx="5">
                  <c:v>US</c:v>
                </c:pt>
                <c:pt idx="6">
                  <c:v>No</c:v>
                </c:pt>
                <c:pt idx="7">
                  <c:v>Dk</c:v>
                </c:pt>
                <c:pt idx="8">
                  <c:v>Fr</c:v>
                </c:pt>
                <c:pt idx="9">
                  <c:v>Os</c:v>
                </c:pt>
                <c:pt idx="10">
                  <c:v>UK</c:v>
                </c:pt>
                <c:pt idx="11">
                  <c:v>NZ</c:v>
                </c:pt>
                <c:pt idx="12">
                  <c:v>Be</c:v>
                </c:pt>
                <c:pt idx="13">
                  <c:v>Au</c:v>
                </c:pt>
                <c:pt idx="14">
                  <c:v>Ge</c:v>
                </c:pt>
                <c:pt idx="15">
                  <c:v>Ir</c:v>
                </c:pt>
                <c:pt idx="16">
                  <c:v>CH</c:v>
                </c:pt>
                <c:pt idx="17">
                  <c:v>Nl</c:v>
                </c:pt>
                <c:pt idx="18">
                  <c:v>Ca</c:v>
                </c:pt>
                <c:pt idx="19">
                  <c:v>Fi</c:v>
                </c:pt>
                <c:pt idx="20">
                  <c:v>Ja</c:v>
                </c:pt>
              </c:strCache>
            </c:strRef>
          </c:cat>
          <c:val>
            <c:numRef>
              <c:f>PISA!$C$173:$C$193</c:f>
              <c:numCache>
                <c:formatCode>0</c:formatCode>
                <c:ptCount val="21"/>
                <c:pt idx="0">
                  <c:v>465.66666666666669</c:v>
                </c:pt>
                <c:pt idx="1">
                  <c:v>482</c:v>
                </c:pt>
                <c:pt idx="2">
                  <c:v>488</c:v>
                </c:pt>
                <c:pt idx="3">
                  <c:v>489.33333333333331</c:v>
                </c:pt>
                <c:pt idx="4">
                  <c:v>489.66666666666669</c:v>
                </c:pt>
                <c:pt idx="5">
                  <c:v>492</c:v>
                </c:pt>
                <c:pt idx="6">
                  <c:v>496</c:v>
                </c:pt>
                <c:pt idx="7">
                  <c:v>498</c:v>
                </c:pt>
                <c:pt idx="8">
                  <c:v>499.66666666666669</c:v>
                </c:pt>
                <c:pt idx="9">
                  <c:v>500.66666666666669</c:v>
                </c:pt>
                <c:pt idx="10">
                  <c:v>502.33333333333331</c:v>
                </c:pt>
                <c:pt idx="11">
                  <c:v>509.33333333333331</c:v>
                </c:pt>
                <c:pt idx="12">
                  <c:v>509.66666666666669</c:v>
                </c:pt>
                <c:pt idx="13">
                  <c:v>512.33333333333337</c:v>
                </c:pt>
                <c:pt idx="14">
                  <c:v>515.33333333333337</c:v>
                </c:pt>
                <c:pt idx="15">
                  <c:v>515.33333333333337</c:v>
                </c:pt>
                <c:pt idx="16">
                  <c:v>518.33333333333337</c:v>
                </c:pt>
                <c:pt idx="17">
                  <c:v>518.66666666666663</c:v>
                </c:pt>
                <c:pt idx="18">
                  <c:v>522</c:v>
                </c:pt>
                <c:pt idx="19">
                  <c:v>529.33333333333337</c:v>
                </c:pt>
                <c:pt idx="20">
                  <c:v>540.33333333333337</c:v>
                </c:pt>
              </c:numCache>
            </c:numRef>
          </c:val>
          <c:smooth val="0"/>
          <c:extLst>
            <c:ext xmlns:c16="http://schemas.microsoft.com/office/drawing/2014/chart" uri="{C3380CC4-5D6E-409C-BE32-E72D297353CC}">
              <c16:uniqueId val="{00000000-8C4C-5B4C-8594-8B13130BDCB0}"/>
            </c:ext>
          </c:extLst>
        </c:ser>
        <c:ser>
          <c:idx val="1"/>
          <c:order val="1"/>
          <c:tx>
            <c:strRef>
              <c:f>PISA!$D$172</c:f>
              <c:strCache>
                <c:ptCount val="1"/>
                <c:pt idx="0">
                  <c:v>average</c:v>
                </c:pt>
              </c:strCache>
            </c:strRef>
          </c:tx>
          <c:spPr>
            <a:ln w="28575" cap="rnd">
              <a:solidFill>
                <a:schemeClr val="accent2"/>
              </a:solidFill>
              <a:round/>
            </a:ln>
            <a:effectLst/>
          </c:spPr>
          <c:marker>
            <c:symbol val="none"/>
          </c:marker>
          <c:cat>
            <c:strRef>
              <c:f>PISA!$B$173:$B$193</c:f>
              <c:strCache>
                <c:ptCount val="21"/>
                <c:pt idx="0">
                  <c:v>Gr</c:v>
                </c:pt>
                <c:pt idx="1">
                  <c:v>Swe</c:v>
                </c:pt>
                <c:pt idx="2">
                  <c:v>Po</c:v>
                </c:pt>
                <c:pt idx="3">
                  <c:v>Sp</c:v>
                </c:pt>
                <c:pt idx="4">
                  <c:v>It</c:v>
                </c:pt>
                <c:pt idx="5">
                  <c:v>US</c:v>
                </c:pt>
                <c:pt idx="6">
                  <c:v>No</c:v>
                </c:pt>
                <c:pt idx="7">
                  <c:v>Dk</c:v>
                </c:pt>
                <c:pt idx="8">
                  <c:v>Fr</c:v>
                </c:pt>
                <c:pt idx="9">
                  <c:v>Os</c:v>
                </c:pt>
                <c:pt idx="10">
                  <c:v>UK</c:v>
                </c:pt>
                <c:pt idx="11">
                  <c:v>NZ</c:v>
                </c:pt>
                <c:pt idx="12">
                  <c:v>Be</c:v>
                </c:pt>
                <c:pt idx="13">
                  <c:v>Au</c:v>
                </c:pt>
                <c:pt idx="14">
                  <c:v>Ge</c:v>
                </c:pt>
                <c:pt idx="15">
                  <c:v>Ir</c:v>
                </c:pt>
                <c:pt idx="16">
                  <c:v>CH</c:v>
                </c:pt>
                <c:pt idx="17">
                  <c:v>Nl</c:v>
                </c:pt>
                <c:pt idx="18">
                  <c:v>Ca</c:v>
                </c:pt>
                <c:pt idx="19">
                  <c:v>Fi</c:v>
                </c:pt>
                <c:pt idx="20">
                  <c:v>Ja</c:v>
                </c:pt>
              </c:strCache>
            </c:strRef>
          </c:cat>
          <c:val>
            <c:numRef>
              <c:f>PISA!$D$173:$D$193</c:f>
              <c:numCache>
                <c:formatCode>0</c:formatCode>
                <c:ptCount val="21"/>
                <c:pt idx="0">
                  <c:v>463.04761904761909</c:v>
                </c:pt>
                <c:pt idx="1">
                  <c:v>500.23809523809524</c:v>
                </c:pt>
                <c:pt idx="2">
                  <c:v>482.71428571428572</c:v>
                </c:pt>
                <c:pt idx="3">
                  <c:v>484.90476190476187</c:v>
                </c:pt>
                <c:pt idx="4">
                  <c:v>479.52380952380958</c:v>
                </c:pt>
                <c:pt idx="5">
                  <c:v>491.54761904761909</c:v>
                </c:pt>
                <c:pt idx="6">
                  <c:v>496.95238095238091</c:v>
                </c:pt>
                <c:pt idx="7">
                  <c:v>499.1904761904762</c:v>
                </c:pt>
                <c:pt idx="8">
                  <c:v>498.90476190476187</c:v>
                </c:pt>
                <c:pt idx="9">
                  <c:v>498.44444444444451</c:v>
                </c:pt>
                <c:pt idx="10">
                  <c:v>506.30555555555549</c:v>
                </c:pt>
                <c:pt idx="11">
                  <c:v>517.04761904761904</c:v>
                </c:pt>
                <c:pt idx="12">
                  <c:v>507.8095238095238</c:v>
                </c:pt>
                <c:pt idx="13">
                  <c:v>515.2380952380953</c:v>
                </c:pt>
                <c:pt idx="14">
                  <c:v>503.47619047619048</c:v>
                </c:pt>
                <c:pt idx="15">
                  <c:v>508.14285714285717</c:v>
                </c:pt>
                <c:pt idx="16">
                  <c:v>510.4285714285715</c:v>
                </c:pt>
                <c:pt idx="17">
                  <c:v>515.61111111111109</c:v>
                </c:pt>
                <c:pt idx="18">
                  <c:v>525.23809523809518</c:v>
                </c:pt>
                <c:pt idx="19">
                  <c:v>535.66666666666663</c:v>
                </c:pt>
                <c:pt idx="20">
                  <c:v>529.33333333333337</c:v>
                </c:pt>
              </c:numCache>
            </c:numRef>
          </c:val>
          <c:smooth val="0"/>
          <c:extLst>
            <c:ext xmlns:c16="http://schemas.microsoft.com/office/drawing/2014/chart" uri="{C3380CC4-5D6E-409C-BE32-E72D297353CC}">
              <c16:uniqueId val="{00000001-8C4C-5B4C-8594-8B13130BDCB0}"/>
            </c:ext>
          </c:extLst>
        </c:ser>
        <c:dLbls>
          <c:showLegendKey val="0"/>
          <c:showVal val="0"/>
          <c:showCatName val="0"/>
          <c:showSerName val="0"/>
          <c:showPercent val="0"/>
          <c:showBubbleSize val="0"/>
        </c:dLbls>
        <c:smooth val="0"/>
        <c:axId val="-1999171928"/>
        <c:axId val="-2015257576"/>
      </c:lineChart>
      <c:catAx>
        <c:axId val="-1999171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ES"/>
          </a:p>
        </c:txPr>
        <c:crossAx val="-2015257576"/>
        <c:crosses val="autoZero"/>
        <c:auto val="1"/>
        <c:lblAlgn val="ctr"/>
        <c:lblOffset val="100"/>
        <c:noMultiLvlLbl val="0"/>
      </c:catAx>
      <c:valAx>
        <c:axId val="-2015257576"/>
        <c:scaling>
          <c:orientation val="minMax"/>
          <c:max val="540"/>
          <c:min val="46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ES"/>
          </a:p>
        </c:txPr>
        <c:crossAx val="-1999171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1054100</xdr:colOff>
      <xdr:row>151</xdr:row>
      <xdr:rowOff>186266</xdr:rowOff>
    </xdr:from>
    <xdr:to>
      <xdr:col>11</xdr:col>
      <xdr:colOff>762000</xdr:colOff>
      <xdr:row>167</xdr:row>
      <xdr:rowOff>126999</xdr:rowOff>
    </xdr:to>
    <xdr:graphicFrame macro="">
      <xdr:nvGraphicFramePr>
        <xdr:cNvPr id="2" name="Chart 1">
          <a:extLst>
            <a:ext uri="{FF2B5EF4-FFF2-40B4-BE49-F238E27FC236}">
              <a16:creationId xmlns:a16="http://schemas.microsoft.com/office/drawing/2014/main" id="{BED381CE-D439-AB48-B1A6-921C7788B0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499533</xdr:colOff>
      <xdr:row>172</xdr:row>
      <xdr:rowOff>194734</xdr:rowOff>
    </xdr:from>
    <xdr:to>
      <xdr:col>10</xdr:col>
      <xdr:colOff>745066</xdr:colOff>
      <xdr:row>186</xdr:row>
      <xdr:rowOff>93134</xdr:rowOff>
    </xdr:to>
    <xdr:graphicFrame macro="">
      <xdr:nvGraphicFramePr>
        <xdr:cNvPr id="4" name="Chart 3">
          <a:extLst>
            <a:ext uri="{FF2B5EF4-FFF2-40B4-BE49-F238E27FC236}">
              <a16:creationId xmlns:a16="http://schemas.microsoft.com/office/drawing/2014/main" id="{6072E3A4-7440-D449-9BF9-16C1753748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imssandpirls.bc.edu/timss2015/international-results/download-center/" TargetMode="External"/><Relationship Id="rId2" Type="http://schemas.openxmlformats.org/officeDocument/2006/relationships/hyperlink" Target="http://timssandpirls.bc.edu/timss1995i/MathScienceC.html" TargetMode="External"/><Relationship Id="rId1" Type="http://schemas.openxmlformats.org/officeDocument/2006/relationships/hyperlink" Target="http://timssandpirls.bc.edu/timss2011/international-results-mathematics.html" TargetMode="External"/><Relationship Id="rId4" Type="http://schemas.openxmlformats.org/officeDocument/2006/relationships/hyperlink" Target="https://timssandpirls.bc.edu/timss2019/international-results/download-center/"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github.com/owid/owid-datasets/tree/master/datasets/Global%20Data%20Set%20on%20Education%20Quality%20(1965-2015)%20-%20Altinok%2C%20Angrist%2C%20and%20Patrinos%20(201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timssandpirls.bc.edu/timss2015/international-results/download-center/" TargetMode="External"/><Relationship Id="rId2" Type="http://schemas.openxmlformats.org/officeDocument/2006/relationships/hyperlink" Target="http://timssandpirls.bc.edu/timss1995i/MathScienceC.html" TargetMode="External"/><Relationship Id="rId1" Type="http://schemas.openxmlformats.org/officeDocument/2006/relationships/hyperlink" Target="http://timssandpirls.bc.edu/timss2011/international-results-science.html" TargetMode="External"/><Relationship Id="rId4" Type="http://schemas.openxmlformats.org/officeDocument/2006/relationships/hyperlink" Target="https://timssandpirls.bc.edu/timss2019/international-results/download-center/"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timssandpirls.bc.edu/pirls2016/international-results/download-center/" TargetMode="External"/><Relationship Id="rId1" Type="http://schemas.openxmlformats.org/officeDocument/2006/relationships/hyperlink" Target="http://timssandpirls.bc.edu/pirls2011/international-results-pirls.html"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www.nagb.gov/naep-results/long-term-trend.html" TargetMode="External"/><Relationship Id="rId1" Type="http://schemas.openxmlformats.org/officeDocument/2006/relationships/hyperlink" Target="http://nces.ed.gov/pubsearch/pubsinfo.asp?pubid=2013456"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keepeek.com/Digital-Asset-Management/oecd/education/literacy-skills-for-the-world-of-tomorrow_9789264102873-en" TargetMode="External"/><Relationship Id="rId2" Type="http://schemas.openxmlformats.org/officeDocument/2006/relationships/hyperlink" Target="http://www.oecd.org/edu/school/programmeforinternationalstudentassessmentpisa/learningfortomorrowsworld-englishversion-chapterbychapter.htm" TargetMode="External"/><Relationship Id="rId1" Type="http://schemas.openxmlformats.org/officeDocument/2006/relationships/hyperlink" Target="http://www.oecd.org/pisa/keyfindings/pisa-2012-results.htm" TargetMode="External"/><Relationship Id="rId5" Type="http://schemas.openxmlformats.org/officeDocument/2006/relationships/drawing" Target="../drawings/drawing1.xml"/><Relationship Id="rId4" Type="http://schemas.openxmlformats.org/officeDocument/2006/relationships/hyperlink" Target="http://www.oecd.org/pisa/keyfinding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oecd.org/edu/skills-beyond-school/41529765.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statcan.gc.ca/pub/89-604-x/89-604-x2011001-eng.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oecd.org/skills/piaac/Skills_Matter_Further_Results_from_the_Survey_of_Adult_Skill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134"/>
  <sheetViews>
    <sheetView zoomScale="150" zoomScaleNormal="150" zoomScalePageLayoutView="150" workbookViewId="0">
      <selection activeCell="C4" sqref="C4"/>
    </sheetView>
  </sheetViews>
  <sheetFormatPr baseColWidth="10" defaultRowHeight="16"/>
  <cols>
    <col min="2" max="2" width="20" customWidth="1"/>
    <col min="3" max="3" width="12.5" customWidth="1"/>
    <col min="12" max="12" width="2.83203125" customWidth="1"/>
    <col min="13" max="13" width="9.5" customWidth="1"/>
  </cols>
  <sheetData>
    <row r="2" spans="2:2">
      <c r="B2" s="1" t="s">
        <v>0</v>
      </c>
    </row>
    <row r="3" spans="2:2">
      <c r="B3" s="1" t="s">
        <v>1</v>
      </c>
    </row>
    <row r="5" spans="2:2">
      <c r="B5" s="1" t="s">
        <v>2</v>
      </c>
    </row>
    <row r="6" spans="2:2">
      <c r="B6" s="2" t="s">
        <v>224</v>
      </c>
    </row>
    <row r="7" spans="2:2">
      <c r="B7" s="36" t="s">
        <v>225</v>
      </c>
    </row>
    <row r="8" spans="2:2">
      <c r="B8" s="4" t="s">
        <v>226</v>
      </c>
    </row>
    <row r="9" spans="2:2">
      <c r="B9" s="2" t="s">
        <v>195</v>
      </c>
    </row>
    <row r="10" spans="2:2">
      <c r="B10" s="23" t="s">
        <v>196</v>
      </c>
    </row>
    <row r="11" spans="2:2">
      <c r="B11" s="4" t="s">
        <v>197</v>
      </c>
    </row>
    <row r="12" spans="2:2">
      <c r="B12" s="2" t="s">
        <v>199</v>
      </c>
    </row>
    <row r="13" spans="2:2">
      <c r="B13" s="3" t="s">
        <v>5</v>
      </c>
    </row>
    <row r="14" spans="2:2">
      <c r="B14" s="4" t="s">
        <v>6</v>
      </c>
    </row>
    <row r="15" spans="2:2">
      <c r="B15" s="12" t="s">
        <v>72</v>
      </c>
    </row>
    <row r="16" spans="2:2">
      <c r="B16" s="12" t="s">
        <v>70</v>
      </c>
    </row>
    <row r="17" spans="2:14">
      <c r="B17" s="4" t="s">
        <v>71</v>
      </c>
    </row>
    <row r="18" spans="2:14">
      <c r="B18" s="2" t="s">
        <v>3</v>
      </c>
    </row>
    <row r="19" spans="2:14">
      <c r="B19" s="2" t="s">
        <v>4</v>
      </c>
    </row>
    <row r="21" spans="2:14">
      <c r="B21" s="1" t="s">
        <v>31</v>
      </c>
    </row>
    <row r="23" spans="2:14">
      <c r="B23" s="9" t="s">
        <v>33</v>
      </c>
      <c r="C23" s="5" t="s">
        <v>55</v>
      </c>
      <c r="D23" s="5" t="s">
        <v>54</v>
      </c>
      <c r="E23" s="5" t="s">
        <v>40</v>
      </c>
      <c r="F23" s="5" t="s">
        <v>53</v>
      </c>
      <c r="G23" s="5" t="s">
        <v>41</v>
      </c>
      <c r="H23" s="5" t="s">
        <v>42</v>
      </c>
      <c r="I23" s="5" t="s">
        <v>43</v>
      </c>
      <c r="J23" s="5" t="s">
        <v>194</v>
      </c>
      <c r="K23" s="5" t="s">
        <v>227</v>
      </c>
      <c r="M23" s="10" t="s">
        <v>35</v>
      </c>
      <c r="N23" s="10" t="s">
        <v>35</v>
      </c>
    </row>
    <row r="24" spans="2:14">
      <c r="B24" s="9" t="s">
        <v>34</v>
      </c>
      <c r="E24" s="5" t="s">
        <v>7</v>
      </c>
      <c r="G24" s="5" t="s">
        <v>7</v>
      </c>
      <c r="H24" s="5" t="s">
        <v>7</v>
      </c>
      <c r="I24" s="5" t="s">
        <v>7</v>
      </c>
      <c r="J24" s="5" t="s">
        <v>7</v>
      </c>
      <c r="K24" s="5" t="s">
        <v>7</v>
      </c>
      <c r="M24" s="5" t="s">
        <v>36</v>
      </c>
      <c r="N24" s="5" t="s">
        <v>37</v>
      </c>
    </row>
    <row r="25" spans="2:14">
      <c r="B25" s="9" t="s">
        <v>38</v>
      </c>
      <c r="E25" s="5" t="s">
        <v>39</v>
      </c>
      <c r="G25" s="5" t="s">
        <v>39</v>
      </c>
      <c r="H25" s="5" t="s">
        <v>39</v>
      </c>
      <c r="I25" s="5" t="s">
        <v>39</v>
      </c>
      <c r="J25" s="5" t="s">
        <v>39</v>
      </c>
      <c r="K25" s="5" t="s">
        <v>39</v>
      </c>
      <c r="M25" s="5" t="s">
        <v>39</v>
      </c>
      <c r="N25" s="5"/>
    </row>
    <row r="26" spans="2:14">
      <c r="B26" t="s">
        <v>8</v>
      </c>
      <c r="E26">
        <v>495</v>
      </c>
      <c r="G26">
        <v>499</v>
      </c>
      <c r="H26">
        <v>516</v>
      </c>
      <c r="I26">
        <v>516</v>
      </c>
      <c r="J26">
        <v>517</v>
      </c>
      <c r="K26">
        <v>516</v>
      </c>
      <c r="M26" s="11">
        <f>AVERAGE(E26:K26)</f>
        <v>509.83333333333331</v>
      </c>
    </row>
    <row r="27" spans="2:14">
      <c r="B27" t="s">
        <v>9</v>
      </c>
      <c r="E27">
        <v>531</v>
      </c>
      <c r="H27">
        <v>505</v>
      </c>
      <c r="I27">
        <v>508</v>
      </c>
      <c r="K27">
        <v>539</v>
      </c>
      <c r="M27" s="11">
        <f t="shared" ref="M27:M42" si="0">AVERAGE(E27:J27)</f>
        <v>514.66666666666663</v>
      </c>
    </row>
    <row r="28" spans="2:14">
      <c r="B28" t="s">
        <v>48</v>
      </c>
      <c r="G28">
        <v>551</v>
      </c>
      <c r="I28">
        <v>549</v>
      </c>
      <c r="J28">
        <v>546</v>
      </c>
      <c r="K28">
        <v>532</v>
      </c>
      <c r="M28" s="11">
        <f>AVERAGE(E28:K28)</f>
        <v>544.5</v>
      </c>
    </row>
    <row r="29" spans="2:14">
      <c r="B29" t="s">
        <v>49</v>
      </c>
      <c r="E29">
        <v>489</v>
      </c>
      <c r="G29">
        <v>511</v>
      </c>
      <c r="H29">
        <v>512</v>
      </c>
      <c r="I29">
        <v>518</v>
      </c>
      <c r="J29">
        <v>511</v>
      </c>
      <c r="K29">
        <v>512</v>
      </c>
      <c r="M29" s="11">
        <f>AVERAGE(E29:K29)</f>
        <v>508.83333333333331</v>
      </c>
    </row>
    <row r="30" spans="2:14">
      <c r="B30" s="3" t="s">
        <v>12</v>
      </c>
      <c r="H30">
        <v>523</v>
      </c>
      <c r="I30">
        <v>537</v>
      </c>
      <c r="J30">
        <v>539</v>
      </c>
      <c r="K30">
        <v>525</v>
      </c>
      <c r="M30" s="11">
        <f>AVERAGE(E30:K30)</f>
        <v>531</v>
      </c>
    </row>
    <row r="31" spans="2:14">
      <c r="B31" t="s">
        <v>13</v>
      </c>
      <c r="I31">
        <v>545</v>
      </c>
      <c r="J31">
        <v>535</v>
      </c>
      <c r="K31">
        <v>532</v>
      </c>
      <c r="M31" s="11">
        <f t="shared" si="0"/>
        <v>540</v>
      </c>
    </row>
    <row r="32" spans="2:14">
      <c r="B32" t="s">
        <v>14</v>
      </c>
      <c r="J32">
        <v>488</v>
      </c>
      <c r="K32">
        <v>485</v>
      </c>
      <c r="M32" s="11">
        <f t="shared" si="0"/>
        <v>488</v>
      </c>
    </row>
    <row r="33" spans="2:13">
      <c r="B33" t="s">
        <v>15</v>
      </c>
      <c r="H33">
        <v>525</v>
      </c>
      <c r="I33">
        <v>528</v>
      </c>
      <c r="J33">
        <v>522</v>
      </c>
      <c r="K33">
        <v>521</v>
      </c>
      <c r="M33" s="11">
        <f>AVERAGE(E33:K33)</f>
        <v>524</v>
      </c>
    </row>
    <row r="34" spans="2:13">
      <c r="B34" t="s">
        <v>16</v>
      </c>
      <c r="M34" s="11"/>
    </row>
    <row r="35" spans="2:13">
      <c r="B35" t="s">
        <v>17</v>
      </c>
      <c r="E35">
        <v>523</v>
      </c>
      <c r="I35">
        <v>527</v>
      </c>
      <c r="J35">
        <v>547</v>
      </c>
      <c r="K35">
        <v>548</v>
      </c>
      <c r="M35" s="11">
        <f t="shared" si="0"/>
        <v>532.33333333333337</v>
      </c>
    </row>
    <row r="36" spans="2:13">
      <c r="B36" t="s">
        <v>18</v>
      </c>
      <c r="G36">
        <v>503</v>
      </c>
      <c r="H36">
        <v>507</v>
      </c>
      <c r="I36">
        <v>508</v>
      </c>
      <c r="J36">
        <v>507</v>
      </c>
      <c r="K36">
        <v>515</v>
      </c>
      <c r="M36" s="11">
        <f>AVERAGE(E36:K36)</f>
        <v>508</v>
      </c>
    </row>
    <row r="37" spans="2:13">
      <c r="B37" t="s">
        <v>19</v>
      </c>
      <c r="E37">
        <v>567</v>
      </c>
      <c r="G37">
        <v>565</v>
      </c>
      <c r="H37">
        <v>568</v>
      </c>
      <c r="I37">
        <v>585</v>
      </c>
      <c r="J37">
        <v>593</v>
      </c>
      <c r="K37">
        <v>593</v>
      </c>
      <c r="M37" s="11">
        <f>AVERAGE(E37:K37)</f>
        <v>578.5</v>
      </c>
    </row>
    <row r="38" spans="2:13">
      <c r="B38" t="s">
        <v>20</v>
      </c>
      <c r="E38">
        <v>549</v>
      </c>
      <c r="G38">
        <v>540</v>
      </c>
      <c r="H38">
        <v>535</v>
      </c>
      <c r="I38">
        <v>540</v>
      </c>
      <c r="J38">
        <v>530</v>
      </c>
      <c r="K38">
        <v>538</v>
      </c>
      <c r="M38" s="11">
        <f>AVERAGE(E38:K38)</f>
        <v>538.66666666666663</v>
      </c>
    </row>
    <row r="39" spans="2:13">
      <c r="B39" t="s">
        <v>21</v>
      </c>
      <c r="E39">
        <v>469</v>
      </c>
      <c r="G39">
        <v>493</v>
      </c>
      <c r="H39">
        <v>492</v>
      </c>
      <c r="I39">
        <v>486</v>
      </c>
      <c r="J39">
        <v>491</v>
      </c>
      <c r="K39">
        <v>487</v>
      </c>
      <c r="M39" s="11">
        <f>AVERAGE(E39:K39)</f>
        <v>486.33333333333331</v>
      </c>
    </row>
    <row r="40" spans="2:13">
      <c r="B40" t="s">
        <v>22</v>
      </c>
      <c r="E40">
        <v>476</v>
      </c>
      <c r="G40">
        <v>451</v>
      </c>
      <c r="H40">
        <v>473</v>
      </c>
      <c r="I40">
        <v>495</v>
      </c>
      <c r="J40">
        <v>549</v>
      </c>
      <c r="K40">
        <v>543</v>
      </c>
      <c r="M40" s="11">
        <f>AVERAGE(E40:K40)</f>
        <v>497.83333333333331</v>
      </c>
    </row>
    <row r="41" spans="2:13">
      <c r="B41" t="s">
        <v>23</v>
      </c>
      <c r="E41">
        <v>442</v>
      </c>
      <c r="I41">
        <v>532</v>
      </c>
      <c r="J41">
        <v>541</v>
      </c>
      <c r="K41">
        <v>525</v>
      </c>
      <c r="M41" s="11">
        <f t="shared" si="0"/>
        <v>505</v>
      </c>
    </row>
    <row r="42" spans="2:13">
      <c r="B42" t="s">
        <v>24</v>
      </c>
      <c r="I42">
        <v>482</v>
      </c>
      <c r="J42">
        <v>505</v>
      </c>
      <c r="K42">
        <v>502</v>
      </c>
      <c r="M42" s="11">
        <f t="shared" si="0"/>
        <v>493.5</v>
      </c>
    </row>
    <row r="43" spans="2:13">
      <c r="B43" t="s">
        <v>25</v>
      </c>
      <c r="H43">
        <v>503</v>
      </c>
      <c r="I43">
        <v>504</v>
      </c>
      <c r="J43">
        <v>519</v>
      </c>
      <c r="K43">
        <v>521</v>
      </c>
      <c r="M43" s="11">
        <f>AVERAGE(E43:K43)</f>
        <v>511.75</v>
      </c>
    </row>
    <row r="44" spans="2:13">
      <c r="B44" t="s">
        <v>26</v>
      </c>
      <c r="M44" s="11"/>
    </row>
    <row r="45" spans="2:13">
      <c r="B45" t="s">
        <v>50</v>
      </c>
      <c r="E45">
        <v>484</v>
      </c>
      <c r="G45">
        <v>531</v>
      </c>
      <c r="H45">
        <v>541</v>
      </c>
      <c r="I45">
        <v>542</v>
      </c>
      <c r="J45">
        <v>546</v>
      </c>
      <c r="K45">
        <v>556</v>
      </c>
      <c r="M45" s="11">
        <f>AVERAGE(E45:K45)</f>
        <v>533.33333333333337</v>
      </c>
    </row>
    <row r="46" spans="2:13">
      <c r="B46" t="s">
        <v>28</v>
      </c>
      <c r="E46">
        <v>518</v>
      </c>
      <c r="G46">
        <v>518</v>
      </c>
      <c r="H46">
        <v>529</v>
      </c>
      <c r="I46">
        <v>541</v>
      </c>
      <c r="J46">
        <v>539</v>
      </c>
      <c r="K46">
        <v>535</v>
      </c>
      <c r="M46" s="11">
        <f>AVERAGE(E46:K46)</f>
        <v>530</v>
      </c>
    </row>
    <row r="47" spans="2:13" ht="7" customHeight="1">
      <c r="M47" s="11"/>
    </row>
    <row r="48" spans="2:13">
      <c r="B48" s="6" t="s">
        <v>29</v>
      </c>
      <c r="E48" s="7">
        <f>AVERAGE(E26:E46)</f>
        <v>503.90909090909093</v>
      </c>
      <c r="G48" s="7">
        <f>AVERAGE(G26:G46)</f>
        <v>516.20000000000005</v>
      </c>
      <c r="H48" s="7">
        <f>AVERAGE(H26:H46)</f>
        <v>517.61538461538464</v>
      </c>
      <c r="I48" s="7">
        <f>AVERAGE(I26:I46)</f>
        <v>524.61111111111109</v>
      </c>
      <c r="J48" s="7">
        <f>AVERAGE(J26:J46)</f>
        <v>529.16666666666663</v>
      </c>
      <c r="K48" s="7">
        <f>AVERAGE(K26:K46)</f>
        <v>527.63157894736844</v>
      </c>
      <c r="M48" s="7">
        <f>AVERAGE(M26:M46)</f>
        <v>519.79385964912285</v>
      </c>
    </row>
    <row r="49" spans="2:13">
      <c r="B49" s="6" t="s">
        <v>45</v>
      </c>
      <c r="E49" s="7">
        <f>_xlfn.STDEV.S(E26:E46)</f>
        <v>37.200684255681495</v>
      </c>
      <c r="F49" s="7"/>
      <c r="G49" s="7">
        <f t="shared" ref="G49:I49" si="1">_xlfn.STDEV.S(G26:G46)</f>
        <v>32.774651451659679</v>
      </c>
      <c r="H49" s="7">
        <f t="shared" si="1"/>
        <v>23.747064595925895</v>
      </c>
      <c r="I49" s="7">
        <f t="shared" si="1"/>
        <v>25.400645866936461</v>
      </c>
      <c r="J49" s="7">
        <f t="shared" ref="J49:M49" si="2">_xlfn.STDEV.S(J26:J46)</f>
        <v>24.947592127120735</v>
      </c>
      <c r="K49" s="7">
        <f t="shared" ref="K49" si="3">_xlfn.STDEV.S(K26:K46)</f>
        <v>24.522575826087248</v>
      </c>
      <c r="L49" s="7"/>
      <c r="M49" s="7">
        <f t="shared" si="2"/>
        <v>22.829858623507302</v>
      </c>
    </row>
    <row r="50" spans="2:13">
      <c r="B50" t="s">
        <v>46</v>
      </c>
      <c r="E50" s="8">
        <f>CORREL(E26:E46,$I26:$I46)</f>
        <v>0.5869648838454864</v>
      </c>
      <c r="F50" s="8"/>
      <c r="G50" s="8">
        <f t="shared" ref="G50:I50" si="4">CORREL(G26:G46,$I26:$I46)</f>
        <v>0.89001981271448649</v>
      </c>
      <c r="H50" s="8">
        <f t="shared" si="4"/>
        <v>0.95307730039951877</v>
      </c>
      <c r="I50" s="8">
        <f t="shared" si="4"/>
        <v>1</v>
      </c>
      <c r="J50" s="8">
        <f t="shared" ref="J50:M50" si="5">CORREL(J26:J46,$I26:$I46)</f>
        <v>0.80093117012261295</v>
      </c>
      <c r="K50" s="8">
        <f t="shared" ref="K50" si="6">CORREL(K26:K46,$I26:$I46)</f>
        <v>0.7545913339882343</v>
      </c>
      <c r="L50" s="8"/>
      <c r="M50" s="8">
        <f t="shared" si="5"/>
        <v>0.94184265718356497</v>
      </c>
    </row>
    <row r="51" spans="2:13">
      <c r="B51" t="s">
        <v>44</v>
      </c>
      <c r="E51">
        <v>11</v>
      </c>
      <c r="G51">
        <v>10</v>
      </c>
      <c r="H51">
        <v>13</v>
      </c>
      <c r="I51">
        <v>18</v>
      </c>
      <c r="J51">
        <v>18</v>
      </c>
      <c r="K51">
        <v>19</v>
      </c>
      <c r="M51" s="33">
        <v>19</v>
      </c>
    </row>
    <row r="53" spans="2:13">
      <c r="B53" t="s">
        <v>47</v>
      </c>
    </row>
    <row r="54" spans="2:13">
      <c r="B54" t="s">
        <v>58</v>
      </c>
    </row>
    <row r="58" spans="2:13">
      <c r="B58" s="1" t="s">
        <v>32</v>
      </c>
    </row>
    <row r="59" spans="2:13">
      <c r="B59" s="1"/>
    </row>
    <row r="60" spans="2:13">
      <c r="B60" s="9" t="s">
        <v>33</v>
      </c>
      <c r="C60" s="5" t="s">
        <v>55</v>
      </c>
      <c r="D60" s="5" t="s">
        <v>54</v>
      </c>
      <c r="E60" s="5" t="s">
        <v>40</v>
      </c>
      <c r="F60" s="5" t="s">
        <v>53</v>
      </c>
      <c r="G60" s="5" t="s">
        <v>41</v>
      </c>
      <c r="H60" s="5" t="s">
        <v>42</v>
      </c>
      <c r="I60" s="5" t="s">
        <v>43</v>
      </c>
      <c r="J60" s="5" t="s">
        <v>194</v>
      </c>
      <c r="K60" s="5" t="s">
        <v>227</v>
      </c>
      <c r="M60" s="10" t="s">
        <v>35</v>
      </c>
    </row>
    <row r="61" spans="2:13">
      <c r="B61" s="9" t="s">
        <v>34</v>
      </c>
      <c r="C61" s="5" t="s">
        <v>56</v>
      </c>
      <c r="D61" s="5" t="s">
        <v>30</v>
      </c>
      <c r="E61" s="5" t="s">
        <v>30</v>
      </c>
      <c r="F61" s="5" t="s">
        <v>30</v>
      </c>
      <c r="G61" s="5" t="s">
        <v>30</v>
      </c>
      <c r="H61" s="5" t="s">
        <v>30</v>
      </c>
      <c r="I61" s="5" t="s">
        <v>30</v>
      </c>
      <c r="J61" s="5" t="s">
        <v>30</v>
      </c>
      <c r="K61" s="5" t="s">
        <v>228</v>
      </c>
      <c r="M61" s="5" t="s">
        <v>36</v>
      </c>
    </row>
    <row r="62" spans="2:13">
      <c r="B62" s="9" t="s">
        <v>38</v>
      </c>
      <c r="C62" s="5" t="s">
        <v>57</v>
      </c>
      <c r="D62" s="5" t="s">
        <v>57</v>
      </c>
      <c r="E62" s="5" t="s">
        <v>39</v>
      </c>
      <c r="F62" s="5" t="s">
        <v>39</v>
      </c>
      <c r="G62" s="5" t="s">
        <v>39</v>
      </c>
      <c r="H62" s="5" t="s">
        <v>39</v>
      </c>
      <c r="I62" s="5" t="s">
        <v>39</v>
      </c>
      <c r="J62" s="5" t="s">
        <v>39</v>
      </c>
      <c r="K62" s="5" t="s">
        <v>39</v>
      </c>
      <c r="M62" s="5" t="s">
        <v>39</v>
      </c>
    </row>
    <row r="63" spans="2:13">
      <c r="B63" t="s">
        <v>8</v>
      </c>
      <c r="E63">
        <v>509</v>
      </c>
      <c r="G63">
        <v>505</v>
      </c>
      <c r="H63">
        <v>496</v>
      </c>
      <c r="I63">
        <v>505</v>
      </c>
      <c r="J63">
        <v>505</v>
      </c>
      <c r="K63">
        <v>517</v>
      </c>
      <c r="M63" s="11">
        <f>AVERAGE(E63:K63)</f>
        <v>506.16666666666669</v>
      </c>
    </row>
    <row r="64" spans="2:13">
      <c r="B64" t="s">
        <v>9</v>
      </c>
      <c r="M64" s="11" t="e">
        <f t="shared" ref="M64:M81" si="7">AVERAGE(E64:J64)</f>
        <v>#DIV/0!</v>
      </c>
    </row>
    <row r="65" spans="2:13">
      <c r="B65" t="s">
        <v>48</v>
      </c>
      <c r="M65" s="11" t="e">
        <f t="shared" si="7"/>
        <v>#DIV/0!</v>
      </c>
    </row>
    <row r="66" spans="2:13">
      <c r="B66" t="s">
        <v>49</v>
      </c>
      <c r="E66">
        <v>501</v>
      </c>
      <c r="F66">
        <v>517</v>
      </c>
      <c r="G66">
        <v>521</v>
      </c>
      <c r="H66">
        <v>517</v>
      </c>
      <c r="I66">
        <v>512</v>
      </c>
      <c r="J66">
        <v>527</v>
      </c>
      <c r="K66">
        <v>530</v>
      </c>
      <c r="M66" s="11">
        <f>AVERAGE(E66:K66)</f>
        <v>517.85714285714289</v>
      </c>
    </row>
    <row r="67" spans="2:13">
      <c r="B67" s="3" t="s">
        <v>12</v>
      </c>
      <c r="M67" s="11" t="e">
        <f t="shared" si="7"/>
        <v>#DIV/0!</v>
      </c>
    </row>
    <row r="68" spans="2:13">
      <c r="B68" t="s">
        <v>52</v>
      </c>
      <c r="F68">
        <v>520</v>
      </c>
      <c r="I68">
        <v>514</v>
      </c>
      <c r="K68">
        <v>509</v>
      </c>
      <c r="M68" s="11">
        <f t="shared" si="7"/>
        <v>517</v>
      </c>
    </row>
    <row r="69" spans="2:13">
      <c r="B69" t="s">
        <v>14</v>
      </c>
      <c r="K69">
        <v>483</v>
      </c>
      <c r="M69" s="11" t="e">
        <f t="shared" si="7"/>
        <v>#DIV/0!</v>
      </c>
    </row>
    <row r="70" spans="2:13">
      <c r="B70" t="s">
        <v>15</v>
      </c>
      <c r="M70" s="11" t="e">
        <f t="shared" si="7"/>
        <v>#DIV/0!</v>
      </c>
    </row>
    <row r="71" spans="2:13">
      <c r="B71" t="s">
        <v>16</v>
      </c>
      <c r="M71" s="11" t="e">
        <f t="shared" si="7"/>
        <v>#DIV/0!</v>
      </c>
    </row>
    <row r="72" spans="2:13">
      <c r="B72" t="s">
        <v>17</v>
      </c>
      <c r="J72">
        <v>523</v>
      </c>
      <c r="K72">
        <v>524</v>
      </c>
      <c r="M72" s="11">
        <f t="shared" si="7"/>
        <v>523</v>
      </c>
    </row>
    <row r="73" spans="2:13">
      <c r="B73" t="s">
        <v>18</v>
      </c>
      <c r="F73">
        <v>479</v>
      </c>
      <c r="G73">
        <v>484</v>
      </c>
      <c r="H73">
        <v>480</v>
      </c>
      <c r="I73">
        <v>498</v>
      </c>
      <c r="J73">
        <v>494</v>
      </c>
      <c r="K73">
        <v>497</v>
      </c>
      <c r="M73" s="11">
        <f>AVERAGE(E73:K73)</f>
        <v>488.66666666666669</v>
      </c>
    </row>
    <row r="74" spans="2:13">
      <c r="B74" t="s">
        <v>19</v>
      </c>
      <c r="E74">
        <v>581</v>
      </c>
      <c r="F74">
        <v>579</v>
      </c>
      <c r="G74">
        <v>570</v>
      </c>
      <c r="H74">
        <v>570</v>
      </c>
      <c r="I74">
        <v>570</v>
      </c>
      <c r="J74">
        <v>586</v>
      </c>
      <c r="K74">
        <v>594</v>
      </c>
      <c r="M74" s="11">
        <f>AVERAGE(E74:K74)</f>
        <v>578.57142857142856</v>
      </c>
    </row>
    <row r="75" spans="2:13">
      <c r="B75" t="s">
        <v>20</v>
      </c>
      <c r="M75" s="11" t="e">
        <f t="shared" si="7"/>
        <v>#DIV/0!</v>
      </c>
    </row>
    <row r="76" spans="2:13">
      <c r="B76" t="s">
        <v>21</v>
      </c>
      <c r="E76">
        <v>501</v>
      </c>
      <c r="F76">
        <v>491</v>
      </c>
      <c r="G76">
        <v>494</v>
      </c>
      <c r="I76">
        <v>488</v>
      </c>
      <c r="J76">
        <v>493</v>
      </c>
      <c r="K76">
        <v>482</v>
      </c>
      <c r="M76" s="11">
        <f>AVERAGE(E76:K76)</f>
        <v>491.5</v>
      </c>
    </row>
    <row r="77" spans="2:13">
      <c r="B77" t="s">
        <v>22</v>
      </c>
      <c r="E77">
        <v>498</v>
      </c>
      <c r="G77">
        <v>461</v>
      </c>
      <c r="H77">
        <v>469</v>
      </c>
      <c r="I77">
        <v>475</v>
      </c>
      <c r="J77">
        <v>512</v>
      </c>
      <c r="K77">
        <v>503</v>
      </c>
      <c r="M77" s="11">
        <f>AVERAGE(E77:K77)</f>
        <v>486.33333333333331</v>
      </c>
    </row>
    <row r="78" spans="2:13">
      <c r="B78" t="s">
        <v>23</v>
      </c>
      <c r="K78">
        <v>500</v>
      </c>
      <c r="M78" s="11" t="e">
        <f t="shared" si="7"/>
        <v>#DIV/0!</v>
      </c>
    </row>
    <row r="79" spans="2:13">
      <c r="B79" t="s">
        <v>24</v>
      </c>
      <c r="M79" s="11" t="e">
        <f t="shared" si="7"/>
        <v>#DIV/0!</v>
      </c>
    </row>
    <row r="80" spans="2:13">
      <c r="B80" t="s">
        <v>25</v>
      </c>
      <c r="E80">
        <v>540</v>
      </c>
      <c r="G80">
        <v>499</v>
      </c>
      <c r="H80">
        <v>491</v>
      </c>
      <c r="I80">
        <v>484</v>
      </c>
      <c r="J80">
        <v>501</v>
      </c>
      <c r="K80">
        <v>503</v>
      </c>
      <c r="M80" s="11">
        <f>AVERAGE(E80:K80)</f>
        <v>503</v>
      </c>
    </row>
    <row r="81" spans="2:13">
      <c r="B81" t="s">
        <v>26</v>
      </c>
      <c r="M81" s="11" t="e">
        <f t="shared" si="7"/>
        <v>#DIV/0!</v>
      </c>
    </row>
    <row r="82" spans="2:13">
      <c r="B82" t="s">
        <v>50</v>
      </c>
      <c r="E82">
        <v>498</v>
      </c>
      <c r="F82">
        <v>496</v>
      </c>
      <c r="G82">
        <v>498</v>
      </c>
      <c r="H82">
        <v>513</v>
      </c>
      <c r="I82">
        <v>507</v>
      </c>
      <c r="J82">
        <v>518</v>
      </c>
      <c r="K82">
        <v>515</v>
      </c>
      <c r="M82" s="11">
        <f>AVERAGE(E82:K82)</f>
        <v>506.42857142857144</v>
      </c>
    </row>
    <row r="83" spans="2:13">
      <c r="B83" t="s">
        <v>28</v>
      </c>
      <c r="E83">
        <v>492</v>
      </c>
      <c r="F83">
        <v>502</v>
      </c>
      <c r="G83">
        <v>504</v>
      </c>
      <c r="H83">
        <v>508</v>
      </c>
      <c r="I83">
        <v>509</v>
      </c>
      <c r="J83">
        <v>518</v>
      </c>
      <c r="K83">
        <v>515</v>
      </c>
      <c r="M83" s="11">
        <f>AVERAGE(E83:K83)</f>
        <v>506.85714285714283</v>
      </c>
    </row>
    <row r="84" spans="2:13" ht="14" customHeight="1"/>
    <row r="85" spans="2:13">
      <c r="B85" s="6" t="s">
        <v>29</v>
      </c>
      <c r="E85" s="7">
        <f t="shared" ref="E85:J85" si="8">AVERAGE(E63:E83)</f>
        <v>515</v>
      </c>
      <c r="F85" s="7">
        <f t="shared" si="8"/>
        <v>512</v>
      </c>
      <c r="G85" s="7">
        <f t="shared" si="8"/>
        <v>504</v>
      </c>
      <c r="H85" s="7">
        <f t="shared" si="8"/>
        <v>505.5</v>
      </c>
      <c r="I85" s="7">
        <f t="shared" si="8"/>
        <v>506.2</v>
      </c>
      <c r="J85" s="7">
        <f t="shared" si="8"/>
        <v>517.70000000000005</v>
      </c>
      <c r="K85" s="7">
        <f t="shared" ref="K85" si="9">AVERAGE(K63:K83)</f>
        <v>513.23076923076928</v>
      </c>
      <c r="M85" s="7" t="e">
        <f>AVERAGE(M63:M83)</f>
        <v>#DIV/0!</v>
      </c>
    </row>
    <row r="86" spans="2:13">
      <c r="B86" s="6" t="s">
        <v>45</v>
      </c>
      <c r="E86" s="7">
        <f>_xlfn.STDEV.S(E63:E83)</f>
        <v>30.509951538098893</v>
      </c>
      <c r="F86" s="7">
        <f>_xlfn.STDEV.S(F63:F83)</f>
        <v>32.822756333576457</v>
      </c>
      <c r="G86" s="7">
        <f t="shared" ref="G86:I86" si="10">_xlfn.STDEV.S(G63:G83)</f>
        <v>29.698484809834994</v>
      </c>
      <c r="H86" s="7">
        <f t="shared" si="10"/>
        <v>30.794248071445327</v>
      </c>
      <c r="I86" s="7">
        <f t="shared" si="10"/>
        <v>25.90495448107691</v>
      </c>
      <c r="J86" s="7">
        <f t="shared" ref="J86:K86" si="11">_xlfn.STDEV.S(J63:J83)</f>
        <v>26.716827822346144</v>
      </c>
      <c r="K86" s="7">
        <f t="shared" si="11"/>
        <v>28.131103326371228</v>
      </c>
      <c r="L86" s="7"/>
      <c r="M86" s="7" t="e">
        <f t="shared" ref="M86" si="12">_xlfn.STDEV.S(M63:M83)</f>
        <v>#DIV/0!</v>
      </c>
    </row>
    <row r="87" spans="2:13">
      <c r="B87" t="s">
        <v>46</v>
      </c>
      <c r="E87" s="8">
        <f>CORREL(E63:E83,$I63:$I83)</f>
        <v>0.69106144107457856</v>
      </c>
      <c r="F87" s="8">
        <f>CORREL(F63:F83,$I63:$I83)</f>
        <v>0.96158918353247003</v>
      </c>
      <c r="G87" s="8">
        <f t="shared" ref="G87:I87" si="13">CORREL(G63:G83,$I63:$I83)</f>
        <v>0.94001117743899198</v>
      </c>
      <c r="H87" s="8">
        <f t="shared" si="13"/>
        <v>0.96084811341068654</v>
      </c>
      <c r="I87" s="8">
        <f t="shared" si="13"/>
        <v>1.0000000000000002</v>
      </c>
      <c r="J87" s="8">
        <f t="shared" ref="J87:K87" si="14">CORREL(J63:J83,$I63:$I83)</f>
        <v>0.90885132243592148</v>
      </c>
      <c r="K87" s="8">
        <f t="shared" si="14"/>
        <v>0.91981967771773621</v>
      </c>
      <c r="L87" s="8"/>
      <c r="M87" s="8" t="e">
        <f t="shared" ref="M87" si="15">CORREL(M63:M83,$I63:$I83)</f>
        <v>#DIV/0!</v>
      </c>
    </row>
    <row r="88" spans="2:13">
      <c r="B88" t="s">
        <v>44</v>
      </c>
      <c r="E88">
        <v>8</v>
      </c>
      <c r="F88">
        <v>7</v>
      </c>
      <c r="G88">
        <v>9</v>
      </c>
      <c r="H88">
        <v>8</v>
      </c>
      <c r="I88">
        <v>10</v>
      </c>
      <c r="J88">
        <v>10</v>
      </c>
      <c r="K88">
        <v>13</v>
      </c>
      <c r="M88">
        <v>11</v>
      </c>
    </row>
    <row r="91" spans="2:13">
      <c r="B91" t="s">
        <v>47</v>
      </c>
    </row>
    <row r="92" spans="2:13">
      <c r="B92" t="s">
        <v>51</v>
      </c>
    </row>
    <row r="93" spans="2:13">
      <c r="B93" t="s">
        <v>58</v>
      </c>
    </row>
    <row r="97" spans="2:13">
      <c r="B97" s="1" t="s">
        <v>59</v>
      </c>
      <c r="E97" s="34"/>
    </row>
    <row r="98" spans="2:13">
      <c r="B98" s="1"/>
      <c r="F98" s="10" t="s">
        <v>201</v>
      </c>
      <c r="G98" s="10" t="s">
        <v>201</v>
      </c>
      <c r="H98" s="10"/>
      <c r="I98" s="10"/>
      <c r="J98" s="10" t="s">
        <v>201</v>
      </c>
      <c r="K98" s="10"/>
    </row>
    <row r="99" spans="2:13">
      <c r="B99" s="9" t="s">
        <v>33</v>
      </c>
      <c r="C99" s="5" t="s">
        <v>55</v>
      </c>
      <c r="D99" s="5" t="s">
        <v>54</v>
      </c>
      <c r="E99" s="5" t="s">
        <v>40</v>
      </c>
      <c r="F99" s="5" t="s">
        <v>205</v>
      </c>
      <c r="G99" s="5" t="s">
        <v>200</v>
      </c>
      <c r="H99" s="5" t="s">
        <v>42</v>
      </c>
      <c r="I99" s="5" t="s">
        <v>43</v>
      </c>
      <c r="J99" s="18" t="s">
        <v>194</v>
      </c>
      <c r="K99" s="5" t="s">
        <v>227</v>
      </c>
      <c r="M99" s="10" t="s">
        <v>35</v>
      </c>
    </row>
    <row r="100" spans="2:13">
      <c r="B100" s="9" t="s">
        <v>34</v>
      </c>
      <c r="C100" s="5" t="s">
        <v>61</v>
      </c>
      <c r="D100" s="5" t="s">
        <v>61</v>
      </c>
      <c r="E100" s="5" t="s">
        <v>61</v>
      </c>
      <c r="F100" s="5" t="s">
        <v>61</v>
      </c>
      <c r="G100" s="5" t="s">
        <v>61</v>
      </c>
      <c r="H100" s="5" t="s">
        <v>61</v>
      </c>
      <c r="I100" s="5" t="s">
        <v>61</v>
      </c>
      <c r="J100" s="18" t="s">
        <v>61</v>
      </c>
      <c r="K100" s="18"/>
      <c r="M100" s="5" t="s">
        <v>36</v>
      </c>
    </row>
    <row r="101" spans="2:13">
      <c r="B101" s="9" t="s">
        <v>38</v>
      </c>
      <c r="C101" s="5" t="s">
        <v>57</v>
      </c>
      <c r="D101" s="5" t="s">
        <v>57</v>
      </c>
      <c r="E101" s="5" t="s">
        <v>39</v>
      </c>
      <c r="F101" s="5" t="s">
        <v>39</v>
      </c>
      <c r="G101" s="5" t="s">
        <v>39</v>
      </c>
      <c r="H101" s="5" t="s">
        <v>39</v>
      </c>
      <c r="I101" s="5" t="s">
        <v>39</v>
      </c>
      <c r="J101" s="18" t="s">
        <v>39</v>
      </c>
      <c r="K101" s="18"/>
      <c r="M101" s="5" t="s">
        <v>39</v>
      </c>
    </row>
    <row r="102" spans="2:13">
      <c r="B102" t="s">
        <v>8</v>
      </c>
      <c r="C102">
        <v>31.3</v>
      </c>
      <c r="E102">
        <v>522</v>
      </c>
      <c r="F102">
        <v>525</v>
      </c>
      <c r="M102" s="11"/>
    </row>
    <row r="103" spans="2:13">
      <c r="B103" t="s">
        <v>9</v>
      </c>
      <c r="E103">
        <v>518</v>
      </c>
      <c r="F103">
        <v>436</v>
      </c>
      <c r="M103" s="11"/>
    </row>
    <row r="104" spans="2:13">
      <c r="B104" t="s">
        <v>10</v>
      </c>
      <c r="C104">
        <v>50.1</v>
      </c>
      <c r="D104">
        <v>47</v>
      </c>
      <c r="M104" s="11"/>
    </row>
    <row r="105" spans="2:13">
      <c r="B105" t="s">
        <v>11</v>
      </c>
      <c r="D105">
        <v>41.6</v>
      </c>
      <c r="E105">
        <v>519</v>
      </c>
      <c r="F105">
        <v>509</v>
      </c>
      <c r="M105" s="11"/>
    </row>
    <row r="106" spans="2:13">
      <c r="B106" s="3" t="s">
        <v>12</v>
      </c>
      <c r="E106">
        <v>547</v>
      </c>
      <c r="F106">
        <v>522</v>
      </c>
      <c r="M106" s="11"/>
    </row>
    <row r="107" spans="2:13">
      <c r="B107" t="s">
        <v>13</v>
      </c>
      <c r="C107">
        <v>36.700000000000003</v>
      </c>
      <c r="D107">
        <v>57.3</v>
      </c>
      <c r="M107" s="11"/>
    </row>
    <row r="108" spans="2:13">
      <c r="B108" t="s">
        <v>14</v>
      </c>
      <c r="C108">
        <v>48.4</v>
      </c>
      <c r="E108">
        <v>523</v>
      </c>
      <c r="F108">
        <v>557</v>
      </c>
      <c r="J108">
        <v>463</v>
      </c>
      <c r="M108" s="11"/>
    </row>
    <row r="109" spans="2:13">
      <c r="B109" t="s">
        <v>15</v>
      </c>
      <c r="C109">
        <v>41.7</v>
      </c>
      <c r="E109">
        <v>495</v>
      </c>
      <c r="F109">
        <v>465</v>
      </c>
      <c r="M109" s="11"/>
    </row>
    <row r="110" spans="2:13">
      <c r="B110" t="s">
        <v>16</v>
      </c>
      <c r="F110">
        <v>513</v>
      </c>
      <c r="M110" s="11"/>
    </row>
    <row r="111" spans="2:13">
      <c r="B111" t="s">
        <v>17</v>
      </c>
      <c r="M111" s="11"/>
    </row>
    <row r="112" spans="2:13">
      <c r="B112" t="s">
        <v>18</v>
      </c>
      <c r="E112">
        <v>476</v>
      </c>
      <c r="F112">
        <v>474</v>
      </c>
      <c r="G112">
        <v>449</v>
      </c>
      <c r="J112">
        <v>422</v>
      </c>
      <c r="M112" s="11"/>
    </row>
    <row r="113" spans="2:13">
      <c r="B113" t="s">
        <v>19</v>
      </c>
      <c r="C113">
        <v>45.5</v>
      </c>
      <c r="D113">
        <v>68</v>
      </c>
      <c r="M113" s="11"/>
    </row>
    <row r="114" spans="2:13">
      <c r="B114" t="s">
        <v>20</v>
      </c>
      <c r="C114">
        <v>46.2</v>
      </c>
      <c r="E114">
        <v>560</v>
      </c>
      <c r="G114">
        <v>552</v>
      </c>
      <c r="M114" s="11"/>
    </row>
    <row r="115" spans="2:13">
      <c r="B115" t="s">
        <v>21</v>
      </c>
      <c r="D115">
        <v>49.8</v>
      </c>
      <c r="E115">
        <v>522</v>
      </c>
      <c r="M115" s="11"/>
    </row>
    <row r="116" spans="2:13">
      <c r="B116" t="s">
        <v>22</v>
      </c>
      <c r="E116">
        <v>528</v>
      </c>
      <c r="G116">
        <v>439</v>
      </c>
      <c r="J116">
        <v>459</v>
      </c>
      <c r="M116" s="11"/>
    </row>
    <row r="117" spans="2:13">
      <c r="B117" t="s">
        <v>23</v>
      </c>
      <c r="J117">
        <v>482</v>
      </c>
      <c r="M117" s="11"/>
    </row>
    <row r="118" spans="2:13">
      <c r="B118" t="s">
        <v>24</v>
      </c>
      <c r="M118" s="11"/>
    </row>
    <row r="119" spans="2:13">
      <c r="B119" t="s">
        <v>25</v>
      </c>
      <c r="C119">
        <v>39.6</v>
      </c>
      <c r="D119">
        <v>55.8</v>
      </c>
      <c r="E119">
        <v>552</v>
      </c>
      <c r="F119">
        <v>512</v>
      </c>
      <c r="G119">
        <v>412</v>
      </c>
      <c r="J119">
        <v>431</v>
      </c>
      <c r="M119" s="11"/>
    </row>
    <row r="120" spans="2:13">
      <c r="B120" t="s">
        <v>26</v>
      </c>
      <c r="E120">
        <v>540</v>
      </c>
      <c r="F120">
        <v>533</v>
      </c>
      <c r="M120" s="11"/>
    </row>
    <row r="121" spans="2:13">
      <c r="B121" t="s">
        <v>27</v>
      </c>
      <c r="C121">
        <v>43.6</v>
      </c>
      <c r="D121">
        <v>49.4</v>
      </c>
      <c r="M121" s="11"/>
    </row>
    <row r="122" spans="2:13">
      <c r="B122" t="s">
        <v>28</v>
      </c>
      <c r="C122">
        <v>20</v>
      </c>
      <c r="D122">
        <v>35.799999999999997</v>
      </c>
      <c r="E122">
        <v>461</v>
      </c>
      <c r="F122">
        <v>442</v>
      </c>
      <c r="J122">
        <v>485</v>
      </c>
      <c r="M122" s="11"/>
    </row>
    <row r="124" spans="2:13">
      <c r="B124" s="6" t="s">
        <v>29</v>
      </c>
      <c r="C124" s="7">
        <f>AVERAGE(C102:C122)</f>
        <v>40.31</v>
      </c>
      <c r="D124" s="7">
        <f>AVERAGE(D102:D122)</f>
        <v>50.587499999999999</v>
      </c>
      <c r="E124" s="7">
        <f>AVERAGE(E102:E122)</f>
        <v>520.23076923076928</v>
      </c>
      <c r="F124" s="7">
        <f>AVERAGE(F102:F122)</f>
        <v>498.90909090909093</v>
      </c>
      <c r="G124" s="7">
        <f>AVERAGE(G102:G122)</f>
        <v>463</v>
      </c>
      <c r="H124" s="7"/>
      <c r="I124" s="7"/>
      <c r="J124" s="7">
        <f>AVERAGE(J102:J122)</f>
        <v>457</v>
      </c>
      <c r="K124" s="7"/>
      <c r="M124" s="7"/>
    </row>
    <row r="125" spans="2:13">
      <c r="B125" s="6" t="s">
        <v>45</v>
      </c>
      <c r="C125" s="7">
        <f>_xlfn.STDEV.S(C102:C122)</f>
        <v>9.0853300557669527</v>
      </c>
      <c r="D125" s="7">
        <f>_xlfn.STDEV.S(D102:D122)</f>
        <v>9.9266506364001117</v>
      </c>
      <c r="E125" s="7">
        <f>_xlfn.STDEV.S(E102:E122)</f>
        <v>28.69423242324099</v>
      </c>
      <c r="F125" s="7">
        <f>_xlfn.STDEV.S(F102:F122)</f>
        <v>38.972950992847707</v>
      </c>
      <c r="G125" s="7">
        <f>_xlfn.STDEV.S(G102:G122)</f>
        <v>61.356879538212063</v>
      </c>
      <c r="H125" s="7"/>
      <c r="I125" s="7"/>
      <c r="J125" s="7">
        <f>_xlfn.STDEV.S(J102:J122)</f>
        <v>25.88435821108957</v>
      </c>
      <c r="K125" s="7"/>
      <c r="L125" s="7"/>
      <c r="M125" s="7"/>
    </row>
    <row r="126" spans="2:13">
      <c r="B126" t="s">
        <v>46</v>
      </c>
      <c r="C126" s="8"/>
      <c r="E126" s="8"/>
      <c r="F126" s="8"/>
      <c r="G126" s="8"/>
      <c r="H126" s="8"/>
      <c r="I126" s="8"/>
      <c r="J126" s="8"/>
      <c r="K126" s="8"/>
      <c r="L126" s="8"/>
      <c r="M126" s="8"/>
    </row>
    <row r="127" spans="2:13">
      <c r="B127" t="s">
        <v>44</v>
      </c>
      <c r="C127">
        <v>10</v>
      </c>
      <c r="D127">
        <v>8</v>
      </c>
      <c r="E127">
        <v>13</v>
      </c>
      <c r="F127">
        <v>11</v>
      </c>
      <c r="G127">
        <v>4</v>
      </c>
      <c r="J127">
        <v>6</v>
      </c>
    </row>
    <row r="130" spans="2:2">
      <c r="B130" t="s">
        <v>58</v>
      </c>
    </row>
    <row r="131" spans="2:2">
      <c r="B131" t="s">
        <v>60</v>
      </c>
    </row>
    <row r="133" spans="2:2">
      <c r="B133" t="s">
        <v>204</v>
      </c>
    </row>
    <row r="134" spans="2:2">
      <c r="B134" t="s">
        <v>202</v>
      </c>
    </row>
  </sheetData>
  <hyperlinks>
    <hyperlink ref="B14" r:id="rId1" xr:uid="{00000000-0004-0000-0000-000000000000}"/>
    <hyperlink ref="B17" r:id="rId2" xr:uid="{00000000-0004-0000-0000-000001000000}"/>
    <hyperlink ref="B11" r:id="rId3" xr:uid="{00000000-0004-0000-0000-000002000000}"/>
    <hyperlink ref="B8" r:id="rId4" xr:uid="{00000000-0004-0000-0000-000003000000}"/>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4:H33"/>
  <sheetViews>
    <sheetView zoomScale="150" zoomScaleNormal="150" zoomScalePageLayoutView="150" workbookViewId="0">
      <selection activeCell="B7" sqref="B7"/>
    </sheetView>
  </sheetViews>
  <sheetFormatPr baseColWidth="10" defaultRowHeight="16"/>
  <sheetData>
    <row r="4" spans="2:8">
      <c r="B4" t="s">
        <v>257</v>
      </c>
    </row>
    <row r="5" spans="2:8">
      <c r="B5" t="s">
        <v>261</v>
      </c>
    </row>
    <row r="6" spans="2:8">
      <c r="B6" t="s">
        <v>283</v>
      </c>
    </row>
    <row r="9" spans="2:8">
      <c r="G9" t="s">
        <v>259</v>
      </c>
    </row>
    <row r="10" spans="2:8">
      <c r="G10" t="s">
        <v>258</v>
      </c>
    </row>
    <row r="11" spans="2:8">
      <c r="C11" t="s">
        <v>253</v>
      </c>
      <c r="D11" t="s">
        <v>254</v>
      </c>
      <c r="E11" t="s">
        <v>255</v>
      </c>
      <c r="G11" t="s">
        <v>256</v>
      </c>
      <c r="H11" t="s">
        <v>260</v>
      </c>
    </row>
    <row r="12" spans="2:8">
      <c r="B12" t="s">
        <v>8</v>
      </c>
      <c r="C12" s="15">
        <v>274.01680081829852</v>
      </c>
      <c r="D12" s="15">
        <v>274.97500000000002</v>
      </c>
      <c r="E12" s="15">
        <v>274.82499999999999</v>
      </c>
      <c r="G12" s="15">
        <v>274.01680081829898</v>
      </c>
      <c r="H12" s="11">
        <f>G12*100/G$33</f>
        <v>102.05805633839293</v>
      </c>
    </row>
    <row r="13" spans="2:8">
      <c r="B13" t="s">
        <v>9</v>
      </c>
      <c r="C13" s="15">
        <v>272.24759795754699</v>
      </c>
      <c r="D13" s="15"/>
      <c r="E13" s="15"/>
      <c r="G13" s="15">
        <v>272.24759795754699</v>
      </c>
      <c r="H13" s="11">
        <f t="shared" ref="H13:H33" si="0">G13*100/G$33</f>
        <v>101.39911351190396</v>
      </c>
    </row>
    <row r="14" spans="2:8">
      <c r="B14" t="s">
        <v>48</v>
      </c>
      <c r="C14" s="15">
        <v>277.93324716804852</v>
      </c>
      <c r="D14" s="15"/>
      <c r="E14" s="15">
        <v>278.5</v>
      </c>
      <c r="G14" s="15">
        <v>277.93324716804852</v>
      </c>
      <c r="H14" s="11">
        <f t="shared" si="0"/>
        <v>103.51674391161978</v>
      </c>
    </row>
    <row r="15" spans="2:8">
      <c r="B15" t="s">
        <v>11</v>
      </c>
      <c r="C15" s="15">
        <v>269.47406689558551</v>
      </c>
      <c r="D15" s="15">
        <v>276.5</v>
      </c>
      <c r="E15" s="15">
        <v>280.02499999999998</v>
      </c>
      <c r="G15" s="15">
        <v>269.47406689558551</v>
      </c>
      <c r="H15" s="11">
        <f t="shared" si="0"/>
        <v>100.36610681839963</v>
      </c>
    </row>
    <row r="16" spans="2:8">
      <c r="B16" t="s">
        <v>12</v>
      </c>
      <c r="C16" s="15">
        <v>274.532963139488</v>
      </c>
      <c r="D16" s="15"/>
      <c r="E16" s="15">
        <v>291.39999999999998</v>
      </c>
      <c r="G16" s="15">
        <v>274.532963139488</v>
      </c>
      <c r="H16" s="11">
        <f t="shared" si="0"/>
        <v>102.25030193464232</v>
      </c>
    </row>
    <row r="17" spans="2:8">
      <c r="B17" t="s">
        <v>13</v>
      </c>
      <c r="C17" s="15">
        <v>284.88615563775602</v>
      </c>
      <c r="D17" s="15"/>
      <c r="E17" s="15">
        <v>287.5</v>
      </c>
      <c r="G17" s="15">
        <v>284.88615563775602</v>
      </c>
      <c r="H17" s="11">
        <f t="shared" si="0"/>
        <v>106.10636732959274</v>
      </c>
    </row>
    <row r="18" spans="2:8">
      <c r="B18" t="s">
        <v>14</v>
      </c>
      <c r="C18" s="15">
        <v>258.16556924135</v>
      </c>
      <c r="D18" s="15"/>
      <c r="E18" s="15"/>
      <c r="G18" s="15">
        <v>258.16556924135</v>
      </c>
      <c r="H18" s="11">
        <f t="shared" si="0"/>
        <v>96.154236278885321</v>
      </c>
    </row>
    <row r="19" spans="2:8">
      <c r="B19" t="s">
        <v>15</v>
      </c>
      <c r="C19" s="15">
        <v>270.76676736266398</v>
      </c>
      <c r="D19" s="15"/>
      <c r="E19" s="15">
        <v>286.89999999999998</v>
      </c>
      <c r="G19" s="15">
        <v>270.76676736266398</v>
      </c>
      <c r="H19" s="11">
        <f t="shared" si="0"/>
        <v>100.84757546084701</v>
      </c>
    </row>
    <row r="20" spans="2:8">
      <c r="B20" t="s">
        <v>16</v>
      </c>
      <c r="C20" s="15">
        <v>252.87456349892602</v>
      </c>
      <c r="D20" s="15"/>
      <c r="E20" s="15"/>
      <c r="G20" s="15">
        <f>C20</f>
        <v>252.87456349892602</v>
      </c>
      <c r="H20" s="11">
        <f t="shared" si="0"/>
        <v>94.183591557340918</v>
      </c>
    </row>
    <row r="21" spans="2:8">
      <c r="B21" t="s">
        <v>17</v>
      </c>
      <c r="C21" s="15">
        <v>261.06761624573301</v>
      </c>
      <c r="D21" s="15"/>
      <c r="E21" s="15">
        <v>263.55</v>
      </c>
      <c r="G21" s="15">
        <v>261.06761624573301</v>
      </c>
      <c r="H21" s="11">
        <f t="shared" si="0"/>
        <v>97.235108969120049</v>
      </c>
    </row>
    <row r="22" spans="2:8">
      <c r="B22" t="s">
        <v>18</v>
      </c>
      <c r="C22" s="15">
        <v>248.80579236456251</v>
      </c>
      <c r="D22" s="15">
        <v>230.375</v>
      </c>
      <c r="E22" s="15"/>
      <c r="G22" s="15">
        <v>248.80579236456251</v>
      </c>
      <c r="H22" s="11">
        <f t="shared" si="0"/>
        <v>92.668170340762842</v>
      </c>
    </row>
    <row r="23" spans="2:8">
      <c r="B23" t="s">
        <v>19</v>
      </c>
      <c r="C23" s="15">
        <v>292.20630755980949</v>
      </c>
      <c r="D23" s="15"/>
      <c r="E23" s="15"/>
      <c r="G23" s="15">
        <v>292.20630755980949</v>
      </c>
      <c r="H23" s="11">
        <f t="shared" si="0"/>
        <v>108.83277123999355</v>
      </c>
    </row>
    <row r="24" spans="2:8">
      <c r="B24" t="s">
        <v>20</v>
      </c>
      <c r="C24" s="15">
        <v>282.17647355918552</v>
      </c>
      <c r="D24" s="15">
        <v>285</v>
      </c>
      <c r="E24" s="15">
        <v>286.25</v>
      </c>
      <c r="G24" s="15">
        <v>282.17647355918598</v>
      </c>
      <c r="H24" s="11">
        <f t="shared" si="0"/>
        <v>105.09714130619568</v>
      </c>
    </row>
    <row r="25" spans="2:8">
      <c r="B25" t="s">
        <v>21</v>
      </c>
      <c r="C25" s="15">
        <v>275.91276454387878</v>
      </c>
      <c r="D25" s="15">
        <v>274.39999999999998</v>
      </c>
      <c r="E25" s="15">
        <v>271.42499999999995</v>
      </c>
      <c r="G25" s="15">
        <f>C25</f>
        <v>275.91276454387878</v>
      </c>
      <c r="H25" s="11">
        <f t="shared" si="0"/>
        <v>102.7642114797672</v>
      </c>
    </row>
    <row r="26" spans="2:8">
      <c r="B26" t="s">
        <v>22</v>
      </c>
      <c r="C26" s="15">
        <v>278.36153968595852</v>
      </c>
      <c r="D26" s="15">
        <v>288.75</v>
      </c>
      <c r="E26" s="15">
        <v>294.75</v>
      </c>
      <c r="G26" s="15">
        <v>278.36153968595852</v>
      </c>
      <c r="H26" s="11">
        <f t="shared" si="0"/>
        <v>103.67626223966258</v>
      </c>
    </row>
    <row r="27" spans="2:8">
      <c r="B27" t="s">
        <v>23</v>
      </c>
      <c r="C27" s="15"/>
      <c r="D27" s="15"/>
      <c r="E27" s="39">
        <v>226.45</v>
      </c>
      <c r="G27" s="15">
        <f>E27</f>
        <v>226.45</v>
      </c>
      <c r="H27" s="11">
        <f t="shared" si="0"/>
        <v>84.341714773737735</v>
      </c>
    </row>
    <row r="28" spans="2:8">
      <c r="B28" t="s">
        <v>24</v>
      </c>
      <c r="C28" s="15">
        <v>248.80578411528302</v>
      </c>
      <c r="D28" s="15"/>
      <c r="E28" s="15"/>
      <c r="G28" s="15">
        <v>248.80578411528302</v>
      </c>
      <c r="H28" s="11">
        <f t="shared" si="0"/>
        <v>92.668167268303677</v>
      </c>
    </row>
    <row r="29" spans="2:8">
      <c r="B29" t="s">
        <v>25</v>
      </c>
      <c r="C29" s="15">
        <v>279.1416357977875</v>
      </c>
      <c r="D29" s="15"/>
      <c r="E29" s="15">
        <v>304.67500000000001</v>
      </c>
      <c r="G29" s="15">
        <v>279.1416357977875</v>
      </c>
      <c r="H29" s="11">
        <f t="shared" si="0"/>
        <v>103.96681045675237</v>
      </c>
    </row>
    <row r="30" spans="2:8">
      <c r="B30" t="s">
        <v>26</v>
      </c>
      <c r="C30" s="15"/>
      <c r="D30" s="39">
        <v>282.07500000000005</v>
      </c>
      <c r="E30" s="15">
        <v>272.83333333333337</v>
      </c>
      <c r="G30" s="15">
        <f>D30</f>
        <v>282.07500000000005</v>
      </c>
      <c r="H30" s="11">
        <f t="shared" si="0"/>
        <v>105.05934729433463</v>
      </c>
    </row>
    <row r="31" spans="2:8">
      <c r="B31" t="s">
        <v>50</v>
      </c>
      <c r="C31" s="15">
        <v>267.09141544736201</v>
      </c>
      <c r="D31" s="15"/>
      <c r="E31" s="15">
        <v>267.14999999999998</v>
      </c>
      <c r="G31" s="15">
        <v>267.09141544736201</v>
      </c>
      <c r="H31" s="11">
        <f t="shared" si="0"/>
        <v>99.478683948665477</v>
      </c>
    </row>
    <row r="32" spans="2:8">
      <c r="B32" t="s">
        <v>28</v>
      </c>
      <c r="C32" s="15">
        <v>261.32109486159499</v>
      </c>
      <c r="D32" s="15">
        <v>265.05</v>
      </c>
      <c r="E32" s="15">
        <v>273</v>
      </c>
      <c r="G32" s="15">
        <v>261.32109486159499</v>
      </c>
      <c r="H32" s="11">
        <f t="shared" si="0"/>
        <v>97.329517541079738</v>
      </c>
    </row>
    <row r="33" spans="2:8">
      <c r="B33" t="s">
        <v>153</v>
      </c>
      <c r="G33" s="15">
        <f>AVERAGE(G12:G32)</f>
        <v>268.49110266194378</v>
      </c>
      <c r="H33" s="11">
        <f t="shared" si="0"/>
        <v>100</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I45"/>
  <sheetViews>
    <sheetView zoomScale="150" zoomScaleNormal="150" zoomScalePageLayoutView="150" workbookViewId="0">
      <selection activeCell="C43" sqref="C43"/>
    </sheetView>
  </sheetViews>
  <sheetFormatPr baseColWidth="10" defaultRowHeight="16"/>
  <cols>
    <col min="5" max="5" width="4" customWidth="1"/>
  </cols>
  <sheetData>
    <row r="3" spans="2:9">
      <c r="B3" s="1" t="s">
        <v>175</v>
      </c>
    </row>
    <row r="5" spans="2:9">
      <c r="B5" t="s">
        <v>158</v>
      </c>
      <c r="C5" s="23" t="s">
        <v>156</v>
      </c>
    </row>
    <row r="6" spans="2:9">
      <c r="B6" t="s">
        <v>159</v>
      </c>
      <c r="C6" t="s">
        <v>157</v>
      </c>
    </row>
    <row r="7" spans="2:9">
      <c r="C7" t="s">
        <v>219</v>
      </c>
    </row>
    <row r="9" spans="2:9">
      <c r="C9" t="s">
        <v>161</v>
      </c>
      <c r="D9" t="s">
        <v>161</v>
      </c>
      <c r="F9" t="s">
        <v>162</v>
      </c>
      <c r="G9" t="s">
        <v>162</v>
      </c>
      <c r="H9" t="s">
        <v>162</v>
      </c>
      <c r="I9" t="s">
        <v>162</v>
      </c>
    </row>
    <row r="10" spans="2:9">
      <c r="C10" t="s">
        <v>163</v>
      </c>
      <c r="D10" t="s">
        <v>164</v>
      </c>
      <c r="F10" s="1" t="s">
        <v>167</v>
      </c>
      <c r="G10" t="s">
        <v>168</v>
      </c>
      <c r="H10" t="s">
        <v>170</v>
      </c>
      <c r="I10" t="s">
        <v>172</v>
      </c>
    </row>
    <row r="11" spans="2:9">
      <c r="B11" t="s">
        <v>8</v>
      </c>
      <c r="C11" s="16">
        <v>48.13</v>
      </c>
      <c r="D11" s="16">
        <v>59.04</v>
      </c>
      <c r="F11" s="25">
        <v>5.0936579999999996</v>
      </c>
      <c r="G11" s="25">
        <v>5.1378909999999998</v>
      </c>
      <c r="H11" s="25">
        <v>0.93839620000000001</v>
      </c>
      <c r="I11" s="25">
        <v>0.1124103</v>
      </c>
    </row>
    <row r="12" spans="2:9">
      <c r="B12" t="s">
        <v>9</v>
      </c>
      <c r="C12" s="16">
        <v>53.2</v>
      </c>
      <c r="D12" s="16">
        <v>56.61</v>
      </c>
      <c r="F12" s="25">
        <v>5.0892239999999997</v>
      </c>
      <c r="G12" s="25">
        <v>5.0898820000000002</v>
      </c>
      <c r="H12" s="25">
        <v>0.93106140000000004</v>
      </c>
      <c r="I12" s="25">
        <v>9.7359200000000007E-2</v>
      </c>
    </row>
    <row r="13" spans="2:9">
      <c r="B13" t="s">
        <v>10</v>
      </c>
      <c r="C13" s="16">
        <v>53.25</v>
      </c>
      <c r="D13" s="16">
        <v>57.08</v>
      </c>
      <c r="F13" s="25">
        <v>5.0410769999999996</v>
      </c>
      <c r="G13" s="25">
        <v>5.0720039999999997</v>
      </c>
      <c r="H13" s="25">
        <v>0.93129079999999997</v>
      </c>
      <c r="I13" s="25">
        <v>9.3774700000000002E-2</v>
      </c>
    </row>
    <row r="14" spans="2:9">
      <c r="B14" t="s">
        <v>11</v>
      </c>
      <c r="C14" s="16">
        <v>47.57</v>
      </c>
      <c r="D14" s="16">
        <v>54.58</v>
      </c>
      <c r="F14" s="25">
        <v>5.0378340000000001</v>
      </c>
      <c r="G14" s="25">
        <v>5.1249789999999997</v>
      </c>
      <c r="H14" s="25">
        <v>0.94843330000000003</v>
      </c>
      <c r="I14" s="25">
        <v>8.3301500000000001E-2</v>
      </c>
    </row>
    <row r="15" spans="2:9">
      <c r="B15" s="3" t="s">
        <v>12</v>
      </c>
      <c r="C15" s="16">
        <v>53.48</v>
      </c>
      <c r="D15" s="16">
        <v>61.76</v>
      </c>
      <c r="F15" s="26">
        <v>4.9619999999999997</v>
      </c>
      <c r="G15" s="26">
        <v>4.8689999999999998</v>
      </c>
      <c r="H15" s="26">
        <v>0.88800000000000001</v>
      </c>
      <c r="I15" s="26">
        <v>8.7999999999999995E-2</v>
      </c>
    </row>
    <row r="16" spans="2:9">
      <c r="B16" t="s">
        <v>13</v>
      </c>
      <c r="C16" s="16">
        <v>48.76</v>
      </c>
      <c r="D16" s="16">
        <v>59.55</v>
      </c>
      <c r="F16" s="25">
        <v>5.1263009999999998</v>
      </c>
      <c r="G16" s="25">
        <v>5.1727600000000002</v>
      </c>
      <c r="H16" s="25">
        <v>0.95775189999999999</v>
      </c>
      <c r="I16" s="25">
        <v>0.1238648</v>
      </c>
    </row>
    <row r="17" spans="2:9">
      <c r="B17" t="s">
        <v>14</v>
      </c>
      <c r="C17" s="16">
        <v>54.15</v>
      </c>
      <c r="D17" s="16">
        <v>56</v>
      </c>
      <c r="F17" s="25">
        <v>5.0400479999999996</v>
      </c>
      <c r="G17" s="25">
        <v>4.9716959999999997</v>
      </c>
      <c r="H17" s="25">
        <v>0.92620840000000004</v>
      </c>
      <c r="I17" s="25">
        <v>8.4914199999999995E-2</v>
      </c>
    </row>
    <row r="18" spans="2:9">
      <c r="B18" t="s">
        <v>15</v>
      </c>
      <c r="C18" s="16">
        <v>59.03</v>
      </c>
      <c r="D18" s="16">
        <v>48.68</v>
      </c>
      <c r="F18" s="25">
        <v>4.9561190000000002</v>
      </c>
      <c r="G18" s="25">
        <v>4.9594630000000004</v>
      </c>
      <c r="H18" s="25">
        <v>0.90603040000000001</v>
      </c>
      <c r="I18" s="25">
        <v>0.1051544</v>
      </c>
    </row>
    <row r="19" spans="2:9">
      <c r="B19" t="s">
        <v>16</v>
      </c>
      <c r="C19" s="16"/>
      <c r="D19" s="16"/>
      <c r="F19" s="25">
        <v>4.6077000000000004</v>
      </c>
      <c r="G19" s="25">
        <v>4.6178179999999998</v>
      </c>
      <c r="H19" s="25">
        <v>0.79772330000000002</v>
      </c>
      <c r="I19" s="25">
        <v>4.2428599999999997E-2</v>
      </c>
    </row>
    <row r="20" spans="2:9">
      <c r="B20" t="s">
        <v>17</v>
      </c>
      <c r="C20" s="16">
        <v>47.59</v>
      </c>
      <c r="D20" s="16">
        <v>50.2</v>
      </c>
      <c r="F20" s="25">
        <v>4.9945700000000004</v>
      </c>
      <c r="G20" s="25">
        <v>5.0397069999999999</v>
      </c>
      <c r="H20" s="25">
        <v>0.9137052</v>
      </c>
      <c r="I20" s="25">
        <v>9.4048300000000001E-2</v>
      </c>
    </row>
    <row r="21" spans="2:9">
      <c r="B21" t="s">
        <v>18</v>
      </c>
      <c r="C21" s="16">
        <v>44.59</v>
      </c>
      <c r="D21" s="16">
        <v>49.41</v>
      </c>
      <c r="F21" s="25">
        <v>4.7576080000000003</v>
      </c>
      <c r="G21" s="25">
        <v>4.692571</v>
      </c>
      <c r="H21" s="25">
        <v>0.87542880000000001</v>
      </c>
      <c r="I21" s="25">
        <v>5.4454900000000001E-2</v>
      </c>
    </row>
    <row r="22" spans="2:9">
      <c r="B22" t="s">
        <v>19</v>
      </c>
      <c r="C22" s="16">
        <v>60.65</v>
      </c>
      <c r="D22" s="16">
        <v>65.5</v>
      </c>
      <c r="F22" s="25">
        <v>5.3104329999999997</v>
      </c>
      <c r="G22" s="25">
        <v>5.3982539999999997</v>
      </c>
      <c r="H22" s="25">
        <v>0.96669419999999995</v>
      </c>
      <c r="I22" s="25">
        <v>0.1675768</v>
      </c>
    </row>
    <row r="23" spans="2:9">
      <c r="B23" t="s">
        <v>20</v>
      </c>
      <c r="C23" s="16">
        <v>56.84</v>
      </c>
      <c r="D23" s="16">
        <v>54.42</v>
      </c>
      <c r="F23" s="25">
        <v>5.1149519999999997</v>
      </c>
      <c r="G23" s="25">
        <v>5.1485750000000001</v>
      </c>
      <c r="H23" s="25">
        <v>0.96536319999999998</v>
      </c>
      <c r="I23" s="25">
        <v>9.1594499999999995E-2</v>
      </c>
    </row>
    <row r="24" spans="2:9">
      <c r="B24" t="s">
        <v>21</v>
      </c>
      <c r="C24" s="16">
        <v>52.44</v>
      </c>
      <c r="D24" s="16">
        <v>67.06</v>
      </c>
      <c r="F24" s="25">
        <v>4.9784930000000003</v>
      </c>
      <c r="G24" s="25">
        <v>5.0087809999999999</v>
      </c>
      <c r="H24" s="25">
        <v>0.90967629999999999</v>
      </c>
      <c r="I24" s="25">
        <v>0.1062842</v>
      </c>
    </row>
    <row r="25" spans="2:9">
      <c r="B25" t="s">
        <v>22</v>
      </c>
      <c r="C25" s="16">
        <v>49.6</v>
      </c>
      <c r="D25" s="16">
        <v>64.56</v>
      </c>
      <c r="F25" s="25">
        <v>4.8302019999999999</v>
      </c>
      <c r="G25" s="25">
        <v>4.8551979999999997</v>
      </c>
      <c r="H25" s="25">
        <v>0.89439650000000004</v>
      </c>
      <c r="I25" s="25">
        <v>5.6129600000000002E-2</v>
      </c>
    </row>
    <row r="26" spans="2:9">
      <c r="B26" t="s">
        <v>23</v>
      </c>
      <c r="C26" s="16">
        <v>44.09</v>
      </c>
      <c r="D26" s="16">
        <v>44.22</v>
      </c>
      <c r="F26" s="25">
        <v>4.5637290000000004</v>
      </c>
      <c r="G26" s="25">
        <v>4.5924339999999999</v>
      </c>
      <c r="H26" s="25">
        <v>0.80269089999999998</v>
      </c>
      <c r="I26" s="25">
        <v>3.1628299999999998E-2</v>
      </c>
    </row>
    <row r="27" spans="2:9">
      <c r="B27" t="s">
        <v>24</v>
      </c>
      <c r="C27" s="16">
        <v>49.4</v>
      </c>
      <c r="D27" s="16">
        <v>51.92</v>
      </c>
      <c r="F27" s="25">
        <v>4.8290860000000002</v>
      </c>
      <c r="G27" s="25">
        <v>4.8290860000000002</v>
      </c>
      <c r="H27" s="25">
        <v>0.85880339999999999</v>
      </c>
      <c r="I27" s="25">
        <v>7.9337299999999999E-2</v>
      </c>
    </row>
    <row r="28" spans="2:9">
      <c r="B28" t="s">
        <v>25</v>
      </c>
      <c r="C28" s="16">
        <v>47.41</v>
      </c>
      <c r="D28" s="16">
        <v>57.43</v>
      </c>
      <c r="F28" s="25">
        <v>5.0130039999999996</v>
      </c>
      <c r="G28" s="25">
        <v>4.9483759999999997</v>
      </c>
      <c r="H28" s="25">
        <v>0.93942820000000005</v>
      </c>
      <c r="I28" s="25">
        <v>8.7551500000000004E-2</v>
      </c>
    </row>
    <row r="29" spans="2:9">
      <c r="B29" t="s">
        <v>26</v>
      </c>
      <c r="C29" s="16">
        <v>57.17</v>
      </c>
      <c r="D29" s="16">
        <v>61.37</v>
      </c>
      <c r="F29" s="25">
        <v>5.1415249999999997</v>
      </c>
      <c r="G29" s="25">
        <v>5.1020029999999998</v>
      </c>
      <c r="H29" s="25">
        <v>0.91850180000000003</v>
      </c>
      <c r="I29" s="25">
        <v>0.13356770000000001</v>
      </c>
    </row>
    <row r="30" spans="2:9">
      <c r="B30" t="s">
        <v>27</v>
      </c>
      <c r="C30" s="16">
        <v>53.98</v>
      </c>
      <c r="D30" s="16">
        <v>62.52</v>
      </c>
      <c r="F30" s="25">
        <v>4.9499979999999999</v>
      </c>
      <c r="G30" s="25">
        <v>4.9952709999999998</v>
      </c>
      <c r="H30" s="25">
        <v>0.92884540000000004</v>
      </c>
      <c r="I30" s="25">
        <v>8.7857000000000005E-2</v>
      </c>
    </row>
    <row r="31" spans="2:9">
      <c r="B31" t="s">
        <v>28</v>
      </c>
      <c r="C31" s="16">
        <v>43.43</v>
      </c>
      <c r="D31" s="16">
        <v>46.77</v>
      </c>
      <c r="F31" s="25">
        <v>4.9026360000000002</v>
      </c>
      <c r="G31" s="25">
        <v>4.9107250000000002</v>
      </c>
      <c r="H31" s="25">
        <v>0.91823659999999996</v>
      </c>
      <c r="I31" s="25">
        <v>7.3299400000000001E-2</v>
      </c>
    </row>
    <row r="32" spans="2:9" ht="9" customHeight="1">
      <c r="C32" s="16"/>
      <c r="D32" s="16"/>
      <c r="F32" s="25"/>
      <c r="G32" s="25"/>
      <c r="H32" s="25"/>
      <c r="I32" s="25"/>
    </row>
    <row r="33" spans="2:9">
      <c r="B33" t="s">
        <v>35</v>
      </c>
      <c r="C33" s="16">
        <f>AVERAGE(C11:C31)</f>
        <v>51.238</v>
      </c>
      <c r="D33" s="16">
        <f t="shared" ref="D33" si="0">AVERAGE(D11:D31)</f>
        <v>56.43399999999999</v>
      </c>
      <c r="F33" s="25">
        <f>AVERAGE(F11:F31)</f>
        <v>4.9685808095238091</v>
      </c>
      <c r="G33" s="25">
        <f t="shared" ref="G33:I33" si="1">AVERAGE(G11:G31)</f>
        <v>4.9779273333333336</v>
      </c>
      <c r="H33" s="25">
        <f t="shared" si="1"/>
        <v>0.91031743809523813</v>
      </c>
      <c r="I33" s="25">
        <f t="shared" si="1"/>
        <v>9.0216057142857131E-2</v>
      </c>
    </row>
    <row r="34" spans="2:9">
      <c r="C34" s="16"/>
      <c r="D34" s="16"/>
    </row>
    <row r="35" spans="2:9">
      <c r="B35" t="s">
        <v>160</v>
      </c>
      <c r="F35" s="25">
        <v>3.9975000000000001</v>
      </c>
      <c r="G35" s="25">
        <v>3.9975000000000001</v>
      </c>
      <c r="H35" s="25">
        <v>0.48933490000000002</v>
      </c>
      <c r="I35" s="25">
        <v>8.8366E-3</v>
      </c>
    </row>
    <row r="38" spans="2:9">
      <c r="B38" t="s">
        <v>166</v>
      </c>
    </row>
    <row r="39" spans="2:9">
      <c r="B39" t="s">
        <v>165</v>
      </c>
    </row>
    <row r="41" spans="2:9">
      <c r="B41" s="24" t="s">
        <v>174</v>
      </c>
      <c r="C41" s="24"/>
    </row>
    <row r="42" spans="2:9">
      <c r="B42" s="24" t="s">
        <v>167</v>
      </c>
      <c r="C42" s="24" t="s">
        <v>282</v>
      </c>
    </row>
    <row r="43" spans="2:9">
      <c r="B43" s="24" t="s">
        <v>168</v>
      </c>
      <c r="C43" s="24" t="s">
        <v>169</v>
      </c>
    </row>
    <row r="44" spans="2:9">
      <c r="B44" s="24" t="s">
        <v>170</v>
      </c>
      <c r="C44" s="24" t="s">
        <v>171</v>
      </c>
    </row>
    <row r="45" spans="2:9">
      <c r="B45" s="24" t="s">
        <v>172</v>
      </c>
      <c r="C45" s="24" t="s">
        <v>173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Q132"/>
  <sheetViews>
    <sheetView tabSelected="1" zoomScale="150" zoomScaleNormal="150" zoomScalePageLayoutView="150" workbookViewId="0">
      <pane ySplit="8800" topLeftCell="A36" activePane="bottomLeft"/>
      <selection activeCell="K20" sqref="K20"/>
      <selection pane="bottomLeft" activeCell="J9" sqref="J9"/>
    </sheetView>
  </sheetViews>
  <sheetFormatPr baseColWidth="10" defaultRowHeight="16"/>
  <sheetData>
    <row r="2" spans="2:17">
      <c r="B2" t="s">
        <v>186</v>
      </c>
    </row>
    <row r="3" spans="2:17">
      <c r="B3" s="4" t="s">
        <v>187</v>
      </c>
    </row>
    <row r="5" spans="2:17" ht="31">
      <c r="B5" s="31" t="s">
        <v>188</v>
      </c>
    </row>
    <row r="6" spans="2:17">
      <c r="P6" t="s">
        <v>279</v>
      </c>
    </row>
    <row r="7" spans="2:17">
      <c r="B7" t="s">
        <v>189</v>
      </c>
      <c r="F7" t="s">
        <v>284</v>
      </c>
      <c r="O7" t="s">
        <v>277</v>
      </c>
      <c r="P7" t="s">
        <v>281</v>
      </c>
    </row>
    <row r="8" spans="2:17">
      <c r="O8" t="s">
        <v>276</v>
      </c>
      <c r="P8" t="s">
        <v>278</v>
      </c>
    </row>
    <row r="9" spans="2:17">
      <c r="C9" s="5">
        <v>1965</v>
      </c>
      <c r="D9" s="5">
        <v>1970</v>
      </c>
      <c r="E9" s="5">
        <v>1975</v>
      </c>
      <c r="F9" s="5">
        <v>1980</v>
      </c>
      <c r="G9" s="5">
        <v>1985</v>
      </c>
      <c r="H9" s="5">
        <v>1990</v>
      </c>
      <c r="I9" s="5">
        <v>1995</v>
      </c>
      <c r="J9" s="5">
        <v>2000</v>
      </c>
      <c r="K9" s="5">
        <v>2005</v>
      </c>
      <c r="L9" s="5">
        <v>2010</v>
      </c>
      <c r="M9" s="5">
        <v>2015</v>
      </c>
      <c r="O9" s="5">
        <v>2010</v>
      </c>
      <c r="P9" s="5">
        <v>2005</v>
      </c>
      <c r="Q9" t="s">
        <v>280</v>
      </c>
    </row>
    <row r="10" spans="2:17">
      <c r="B10" t="s">
        <v>8</v>
      </c>
      <c r="D10">
        <v>484</v>
      </c>
      <c r="E10">
        <v>505.47</v>
      </c>
      <c r="F10" s="32">
        <v>331.55</v>
      </c>
      <c r="G10">
        <v>475.87</v>
      </c>
      <c r="H10">
        <v>488.69</v>
      </c>
      <c r="I10">
        <v>501.93</v>
      </c>
      <c r="J10">
        <v>508.87</v>
      </c>
      <c r="K10">
        <v>504.44</v>
      </c>
      <c r="L10">
        <v>509.98</v>
      </c>
      <c r="M10">
        <v>509.22</v>
      </c>
      <c r="O10" s="15">
        <f>L10*100/L$32</f>
        <v>98.65261587070566</v>
      </c>
      <c r="P10" s="15">
        <f>AVERAGE(D10:K10)</f>
        <v>475.10249999999996</v>
      </c>
      <c r="Q10" s="15">
        <f>P10*100/P$32</f>
        <v>95.324040385028894</v>
      </c>
    </row>
    <row r="11" spans="2:17">
      <c r="B11" t="s">
        <v>9</v>
      </c>
      <c r="I11">
        <v>529.96</v>
      </c>
      <c r="J11">
        <v>529.66999999999996</v>
      </c>
      <c r="K11">
        <v>516.5</v>
      </c>
      <c r="L11">
        <v>512.92999999999995</v>
      </c>
      <c r="M11">
        <v>519.54</v>
      </c>
      <c r="O11" s="15">
        <f t="shared" ref="O11:O30" si="0">L11*100/L$32</f>
        <v>99.223275929567919</v>
      </c>
      <c r="P11" s="15">
        <f t="shared" ref="P11:P30" si="1">AVERAGE(D11:K11)</f>
        <v>525.37666666666667</v>
      </c>
      <c r="Q11" s="15">
        <f t="shared" ref="Q11:Q30" si="2">P11*100/P$32</f>
        <v>105.41099360808498</v>
      </c>
    </row>
    <row r="12" spans="2:17">
      <c r="B12" t="s">
        <v>10</v>
      </c>
      <c r="J12">
        <v>531.37</v>
      </c>
      <c r="K12">
        <v>535.22</v>
      </c>
      <c r="L12">
        <v>534.58000000000004</v>
      </c>
      <c r="M12">
        <v>529.11</v>
      </c>
      <c r="O12" s="15">
        <f t="shared" si="0"/>
        <v>103.41134042935377</v>
      </c>
      <c r="P12" s="15">
        <f t="shared" si="1"/>
        <v>533.29500000000007</v>
      </c>
      <c r="Q12" s="15">
        <f t="shared" si="2"/>
        <v>106.99971925454821</v>
      </c>
    </row>
    <row r="13" spans="2:17">
      <c r="B13" t="s">
        <v>11</v>
      </c>
      <c r="G13">
        <v>482.16</v>
      </c>
      <c r="H13">
        <v>494.64</v>
      </c>
      <c r="I13">
        <v>512.25</v>
      </c>
      <c r="J13">
        <v>518.20000000000005</v>
      </c>
      <c r="K13">
        <v>518.69000000000005</v>
      </c>
      <c r="L13">
        <v>519.08000000000004</v>
      </c>
      <c r="M13">
        <v>519.69000000000005</v>
      </c>
      <c r="O13" s="15">
        <f t="shared" si="0"/>
        <v>100.41295706922998</v>
      </c>
      <c r="P13" s="15">
        <f t="shared" si="1"/>
        <v>505.18799999999999</v>
      </c>
      <c r="Q13" s="15">
        <f t="shared" si="2"/>
        <v>101.36036184619525</v>
      </c>
    </row>
    <row r="14" spans="2:17">
      <c r="B14" s="3" t="s">
        <v>12</v>
      </c>
      <c r="J14">
        <v>531.87</v>
      </c>
      <c r="K14">
        <v>526.59</v>
      </c>
      <c r="L14">
        <v>527</v>
      </c>
      <c r="M14">
        <v>534.17999999999995</v>
      </c>
      <c r="O14" s="15">
        <f t="shared" si="0"/>
        <v>101.94503424420934</v>
      </c>
      <c r="P14" s="15">
        <f t="shared" si="1"/>
        <v>529.23</v>
      </c>
      <c r="Q14" s="15">
        <f t="shared" si="2"/>
        <v>106.18412214831292</v>
      </c>
    </row>
    <row r="15" spans="2:17">
      <c r="B15" t="s">
        <v>13</v>
      </c>
      <c r="D15">
        <v>528.76</v>
      </c>
      <c r="E15">
        <v>500.54</v>
      </c>
      <c r="F15" s="32">
        <v>575.41</v>
      </c>
      <c r="G15" s="32">
        <v>458.37</v>
      </c>
      <c r="H15">
        <v>468.42</v>
      </c>
      <c r="I15">
        <v>441.11</v>
      </c>
      <c r="J15">
        <v>516.86</v>
      </c>
      <c r="K15">
        <v>523.91</v>
      </c>
      <c r="L15">
        <v>527.99</v>
      </c>
      <c r="M15">
        <v>531.13</v>
      </c>
      <c r="O15" s="15">
        <f t="shared" si="0"/>
        <v>102.13654389108177</v>
      </c>
      <c r="P15" s="15">
        <f t="shared" si="1"/>
        <v>501.67250000000001</v>
      </c>
      <c r="Q15" s="15">
        <f t="shared" si="2"/>
        <v>100.65501581250027</v>
      </c>
    </row>
    <row r="16" spans="2:17">
      <c r="B16" t="s">
        <v>14</v>
      </c>
      <c r="D16">
        <v>438.91</v>
      </c>
      <c r="E16" s="32">
        <v>494.83</v>
      </c>
      <c r="F16">
        <v>406.65</v>
      </c>
      <c r="G16" s="32">
        <v>505.94</v>
      </c>
      <c r="H16">
        <v>505.12</v>
      </c>
      <c r="I16">
        <v>516.52</v>
      </c>
      <c r="J16">
        <v>533.4</v>
      </c>
      <c r="K16">
        <v>507.39</v>
      </c>
      <c r="L16">
        <v>516.74</v>
      </c>
      <c r="M16">
        <v>499.18</v>
      </c>
      <c r="O16" s="15">
        <f t="shared" si="0"/>
        <v>99.960297903895139</v>
      </c>
      <c r="P16" s="15">
        <f t="shared" si="1"/>
        <v>488.59499999999997</v>
      </c>
      <c r="Q16" s="15">
        <f t="shared" si="2"/>
        <v>98.031160669378067</v>
      </c>
    </row>
    <row r="17" spans="2:17">
      <c r="B17" t="s">
        <v>15</v>
      </c>
      <c r="E17">
        <v>352.21</v>
      </c>
      <c r="G17">
        <v>491.27</v>
      </c>
      <c r="H17">
        <v>492.11</v>
      </c>
      <c r="I17">
        <v>491.59</v>
      </c>
      <c r="J17">
        <v>502.18</v>
      </c>
      <c r="K17">
        <v>522.27</v>
      </c>
      <c r="L17">
        <v>529.12</v>
      </c>
      <c r="M17">
        <v>524.26</v>
      </c>
      <c r="O17" s="15">
        <f t="shared" si="0"/>
        <v>102.35513571023918</v>
      </c>
      <c r="P17" s="15">
        <f t="shared" si="1"/>
        <v>475.2716666666667</v>
      </c>
      <c r="Q17" s="15">
        <f t="shared" si="2"/>
        <v>95.357981798019011</v>
      </c>
    </row>
    <row r="18" spans="2:17">
      <c r="B18" t="s">
        <v>16</v>
      </c>
      <c r="H18">
        <v>427.36</v>
      </c>
      <c r="I18">
        <v>473.86</v>
      </c>
      <c r="J18">
        <v>504.29</v>
      </c>
      <c r="K18">
        <v>485.26</v>
      </c>
      <c r="L18">
        <v>482.17</v>
      </c>
      <c r="M18">
        <v>477.87</v>
      </c>
      <c r="O18" s="15">
        <f t="shared" si="0"/>
        <v>93.272935790380302</v>
      </c>
      <c r="P18" s="15">
        <f t="shared" si="1"/>
        <v>472.6925</v>
      </c>
      <c r="Q18" s="15">
        <f t="shared" si="2"/>
        <v>94.8405006492289</v>
      </c>
    </row>
    <row r="19" spans="2:17">
      <c r="B19" t="s">
        <v>17</v>
      </c>
      <c r="H19">
        <v>478.59</v>
      </c>
      <c r="I19">
        <v>524.46</v>
      </c>
      <c r="J19">
        <v>525.89</v>
      </c>
      <c r="K19">
        <v>522.14</v>
      </c>
      <c r="L19">
        <v>518.36</v>
      </c>
      <c r="M19">
        <v>535.41999999999996</v>
      </c>
      <c r="O19" s="15">
        <f t="shared" si="0"/>
        <v>100.27367732605001</v>
      </c>
      <c r="P19" s="15">
        <f t="shared" si="1"/>
        <v>512.77</v>
      </c>
      <c r="Q19" s="15">
        <f t="shared" si="2"/>
        <v>102.88160594446728</v>
      </c>
    </row>
    <row r="20" spans="2:17">
      <c r="B20" t="s">
        <v>18</v>
      </c>
      <c r="D20">
        <v>412.34</v>
      </c>
      <c r="E20">
        <v>427.87</v>
      </c>
      <c r="G20">
        <v>458.84</v>
      </c>
      <c r="H20">
        <v>507.8</v>
      </c>
      <c r="I20">
        <v>479.97</v>
      </c>
      <c r="J20">
        <v>504.68</v>
      </c>
      <c r="K20">
        <v>493.19</v>
      </c>
      <c r="L20">
        <v>500.79</v>
      </c>
      <c r="M20">
        <v>500.75</v>
      </c>
      <c r="O20" s="15">
        <f t="shared" si="0"/>
        <v>96.874864704283866</v>
      </c>
      <c r="P20" s="15">
        <f t="shared" si="1"/>
        <v>469.24142857142851</v>
      </c>
      <c r="Q20" s="15">
        <f t="shared" si="2"/>
        <v>94.148081492881019</v>
      </c>
    </row>
    <row r="21" spans="2:17">
      <c r="B21" t="s">
        <v>19</v>
      </c>
      <c r="D21">
        <v>547.77</v>
      </c>
      <c r="E21">
        <v>548.11</v>
      </c>
      <c r="F21">
        <v>552.30999999999995</v>
      </c>
      <c r="G21">
        <v>565.04</v>
      </c>
      <c r="H21">
        <v>571.57000000000005</v>
      </c>
      <c r="I21">
        <v>574.14</v>
      </c>
      <c r="J21">
        <v>572.07000000000005</v>
      </c>
      <c r="K21">
        <v>568.4</v>
      </c>
      <c r="L21">
        <v>576.1</v>
      </c>
      <c r="M21">
        <v>590.89</v>
      </c>
      <c r="O21" s="15">
        <f t="shared" si="0"/>
        <v>111.44313895273055</v>
      </c>
      <c r="P21" s="15">
        <f t="shared" si="1"/>
        <v>562.42624999999998</v>
      </c>
      <c r="Q21" s="15">
        <f t="shared" si="2"/>
        <v>112.84458105061614</v>
      </c>
    </row>
    <row r="22" spans="2:17">
      <c r="B22" t="s">
        <v>20</v>
      </c>
      <c r="D22">
        <v>469.3</v>
      </c>
      <c r="E22">
        <v>474.08</v>
      </c>
      <c r="F22">
        <v>476.23</v>
      </c>
      <c r="G22">
        <v>475.33</v>
      </c>
      <c r="H22">
        <v>474.52</v>
      </c>
      <c r="I22">
        <v>476.96</v>
      </c>
      <c r="J22">
        <v>516.41999999999996</v>
      </c>
      <c r="K22">
        <v>541.27</v>
      </c>
      <c r="L22">
        <v>541.33000000000004</v>
      </c>
      <c r="M22">
        <v>530.27</v>
      </c>
      <c r="O22" s="15">
        <f t="shared" si="0"/>
        <v>104.71708802166575</v>
      </c>
      <c r="P22" s="15">
        <f t="shared" si="1"/>
        <v>488.01375000000002</v>
      </c>
      <c r="Q22" s="15">
        <f t="shared" si="2"/>
        <v>97.914539311936679</v>
      </c>
    </row>
    <row r="23" spans="2:17">
      <c r="B23" t="s">
        <v>21</v>
      </c>
      <c r="D23" s="2">
        <v>428.42</v>
      </c>
      <c r="E23" s="2">
        <v>476.4</v>
      </c>
      <c r="F23" s="2">
        <v>462.46</v>
      </c>
      <c r="G23" s="2">
        <v>459.92</v>
      </c>
      <c r="H23" s="2">
        <v>418.02</v>
      </c>
      <c r="I23" s="2">
        <v>435.34</v>
      </c>
      <c r="J23" s="2">
        <v>475.01</v>
      </c>
      <c r="K23" s="2">
        <v>493.45</v>
      </c>
      <c r="L23" s="2">
        <v>488.94</v>
      </c>
      <c r="M23" s="2">
        <v>492.69</v>
      </c>
      <c r="O23" s="15">
        <f t="shared" si="0"/>
        <v>94.582552264447273</v>
      </c>
      <c r="P23" s="15">
        <f t="shared" si="1"/>
        <v>456.12750000000005</v>
      </c>
      <c r="Q23" s="15">
        <f t="shared" si="2"/>
        <v>91.516917361458368</v>
      </c>
    </row>
    <row r="24" spans="2:17">
      <c r="B24" t="s">
        <v>22</v>
      </c>
      <c r="J24" s="2">
        <v>516.24</v>
      </c>
      <c r="K24" s="2">
        <v>463.36</v>
      </c>
      <c r="L24" s="2">
        <v>480.57</v>
      </c>
      <c r="M24" s="2">
        <v>530.48</v>
      </c>
      <c r="O24" s="15">
        <f t="shared" si="0"/>
        <v>92.963425249980432</v>
      </c>
      <c r="P24" s="15">
        <f t="shared" si="1"/>
        <v>489.8</v>
      </c>
      <c r="Q24" s="15">
        <f t="shared" si="2"/>
        <v>98.272930537278071</v>
      </c>
    </row>
    <row r="25" spans="2:17">
      <c r="B25" t="s">
        <v>23</v>
      </c>
      <c r="H25">
        <v>396.81</v>
      </c>
      <c r="I25">
        <v>446.62</v>
      </c>
      <c r="J25" s="2">
        <v>472.24</v>
      </c>
      <c r="K25" s="2">
        <v>489.78</v>
      </c>
      <c r="L25" s="2">
        <v>515.30999999999995</v>
      </c>
      <c r="M25" s="2">
        <v>525.21</v>
      </c>
      <c r="O25" s="15">
        <f t="shared" si="0"/>
        <v>99.683672858412734</v>
      </c>
      <c r="P25" s="15">
        <f t="shared" si="1"/>
        <v>451.36250000000001</v>
      </c>
      <c r="Q25" s="15">
        <f t="shared" si="2"/>
        <v>90.560873029057106</v>
      </c>
    </row>
    <row r="26" spans="2:17">
      <c r="B26" t="s">
        <v>24</v>
      </c>
      <c r="H26">
        <v>495.49</v>
      </c>
      <c r="I26">
        <v>477.55</v>
      </c>
      <c r="J26" s="2">
        <v>491.21</v>
      </c>
      <c r="K26" s="2">
        <v>507.61</v>
      </c>
      <c r="L26" s="2">
        <v>490.33</v>
      </c>
      <c r="M26" s="2">
        <v>504.83</v>
      </c>
      <c r="O26" s="15">
        <f t="shared" si="0"/>
        <v>94.85143954641967</v>
      </c>
      <c r="P26" s="15">
        <f t="shared" si="1"/>
        <v>492.96500000000003</v>
      </c>
      <c r="Q26" s="15">
        <f t="shared" si="2"/>
        <v>98.907952638442794</v>
      </c>
    </row>
    <row r="27" spans="2:17">
      <c r="B27" t="s">
        <v>25</v>
      </c>
      <c r="D27">
        <v>426.84</v>
      </c>
      <c r="E27">
        <v>444.48</v>
      </c>
      <c r="F27">
        <v>411.55</v>
      </c>
      <c r="G27">
        <v>470.88</v>
      </c>
      <c r="H27">
        <v>500.74</v>
      </c>
      <c r="I27">
        <v>526.21</v>
      </c>
      <c r="J27" s="2">
        <v>512.30999999999995</v>
      </c>
      <c r="K27" s="2">
        <v>497.58</v>
      </c>
      <c r="L27" s="2">
        <v>494.59</v>
      </c>
      <c r="M27" s="2">
        <v>509.15</v>
      </c>
      <c r="O27" s="15">
        <f t="shared" si="0"/>
        <v>95.675511360234339</v>
      </c>
      <c r="P27" s="15">
        <f t="shared" si="1"/>
        <v>473.82374999999996</v>
      </c>
      <c r="Q27" s="15">
        <f t="shared" si="2"/>
        <v>95.067473398657825</v>
      </c>
    </row>
    <row r="28" spans="2:17">
      <c r="B28" t="s">
        <v>26</v>
      </c>
      <c r="H28">
        <v>556.52</v>
      </c>
      <c r="I28">
        <v>553.21</v>
      </c>
      <c r="J28" s="2">
        <v>544.22</v>
      </c>
      <c r="K28" s="2">
        <v>550.35</v>
      </c>
      <c r="L28" s="2">
        <v>552.37</v>
      </c>
      <c r="M28" s="2">
        <v>543.83000000000004</v>
      </c>
      <c r="O28" s="15">
        <f t="shared" si="0"/>
        <v>106.85271075042489</v>
      </c>
      <c r="P28" s="15">
        <f t="shared" si="1"/>
        <v>551.07500000000005</v>
      </c>
      <c r="Q28" s="15">
        <f t="shared" si="2"/>
        <v>110.56707879916398</v>
      </c>
    </row>
    <row r="29" spans="2:17">
      <c r="B29" t="s">
        <v>27</v>
      </c>
      <c r="H29">
        <v>511</v>
      </c>
      <c r="J29">
        <v>545.07000000000005</v>
      </c>
      <c r="K29" s="2">
        <v>510.27</v>
      </c>
      <c r="L29" s="2">
        <v>513.69000000000005</v>
      </c>
      <c r="M29" s="2">
        <v>515.79999999999995</v>
      </c>
      <c r="O29" s="15">
        <f t="shared" si="0"/>
        <v>99.370293436257882</v>
      </c>
      <c r="P29" s="15">
        <f t="shared" si="1"/>
        <v>522.11333333333334</v>
      </c>
      <c r="Q29" s="15">
        <f t="shared" si="2"/>
        <v>104.75624201562552</v>
      </c>
    </row>
    <row r="30" spans="2:17">
      <c r="B30" t="s">
        <v>28</v>
      </c>
      <c r="D30">
        <v>470.27</v>
      </c>
      <c r="E30">
        <v>471.4</v>
      </c>
      <c r="F30">
        <v>477.28</v>
      </c>
      <c r="G30">
        <v>477.74</v>
      </c>
      <c r="H30">
        <v>494.25</v>
      </c>
      <c r="I30">
        <v>506.23</v>
      </c>
      <c r="J30" s="2">
        <v>510.81</v>
      </c>
      <c r="K30" s="2">
        <v>515.4</v>
      </c>
      <c r="L30" s="2">
        <v>523.88</v>
      </c>
      <c r="M30" s="2">
        <v>529.09</v>
      </c>
      <c r="O30" s="15">
        <f t="shared" si="0"/>
        <v>101.34148869042959</v>
      </c>
      <c r="P30" s="15">
        <f t="shared" si="1"/>
        <v>490.42249999999996</v>
      </c>
      <c r="Q30" s="15">
        <f t="shared" si="2"/>
        <v>98.397828249118504</v>
      </c>
    </row>
    <row r="31" spans="2:17">
      <c r="P31" s="15"/>
    </row>
    <row r="32" spans="2:17">
      <c r="B32" t="s">
        <v>35</v>
      </c>
      <c r="D32" s="11">
        <f>AVERAGE(D10:D30)</f>
        <v>467.40111111111116</v>
      </c>
      <c r="E32" s="11">
        <f t="shared" ref="E32:O32" si="3">AVERAGE(E10:E30)</f>
        <v>469.53899999999993</v>
      </c>
      <c r="F32" s="11">
        <f t="shared" si="3"/>
        <v>461.68000000000006</v>
      </c>
      <c r="G32" s="11">
        <f t="shared" si="3"/>
        <v>483.76</v>
      </c>
      <c r="H32" s="11">
        <f t="shared" si="3"/>
        <v>487.15588235294115</v>
      </c>
      <c r="I32" s="11">
        <f t="shared" si="3"/>
        <v>498.1123529411766</v>
      </c>
      <c r="J32" s="11">
        <f t="shared" si="3"/>
        <v>517.27999999999986</v>
      </c>
      <c r="K32" s="11">
        <f t="shared" si="3"/>
        <v>513.95571428571441</v>
      </c>
      <c r="L32" s="11">
        <f t="shared" si="3"/>
        <v>516.9452380952381</v>
      </c>
      <c r="M32" s="11">
        <f t="shared" si="3"/>
        <v>521.55190476190467</v>
      </c>
      <c r="O32" s="11">
        <f t="shared" si="3"/>
        <v>100.00000000000003</v>
      </c>
      <c r="P32" s="15">
        <f>AVERAGE(P10:P30)</f>
        <v>498.40784977324267</v>
      </c>
      <c r="Q32" s="15">
        <f>AVERAGE(Q10:Q30)</f>
        <v>100</v>
      </c>
    </row>
    <row r="33" spans="2:13" s="33" customFormat="1">
      <c r="B33" s="33" t="s">
        <v>230</v>
      </c>
      <c r="D33" s="33">
        <v>9</v>
      </c>
      <c r="E33" s="33">
        <v>10</v>
      </c>
      <c r="F33" s="33">
        <v>8</v>
      </c>
      <c r="G33" s="33">
        <v>11</v>
      </c>
      <c r="H33" s="33">
        <v>17</v>
      </c>
      <c r="I33" s="33">
        <v>17</v>
      </c>
      <c r="J33" s="33">
        <v>21</v>
      </c>
      <c r="K33" s="33">
        <v>21</v>
      </c>
      <c r="L33" s="33">
        <v>21</v>
      </c>
      <c r="M33" s="33">
        <v>21</v>
      </c>
    </row>
    <row r="35" spans="2:13">
      <c r="B35" t="s">
        <v>192</v>
      </c>
      <c r="D35" s="32">
        <v>486.32</v>
      </c>
      <c r="E35" s="32">
        <v>472.07</v>
      </c>
      <c r="F35" s="32">
        <v>351.03</v>
      </c>
      <c r="G35">
        <v>497.95</v>
      </c>
      <c r="H35">
        <v>521.9</v>
      </c>
      <c r="I35">
        <v>534.88</v>
      </c>
      <c r="J35">
        <v>548.24</v>
      </c>
      <c r="K35">
        <v>542.39</v>
      </c>
      <c r="L35">
        <v>547.13</v>
      </c>
      <c r="M35">
        <v>541.15</v>
      </c>
    </row>
    <row r="36" spans="2:13">
      <c r="B36" t="s">
        <v>193</v>
      </c>
      <c r="D36" s="32">
        <v>191.17</v>
      </c>
      <c r="E36" s="32">
        <v>305.11</v>
      </c>
      <c r="F36" s="32">
        <v>298.52</v>
      </c>
      <c r="G36">
        <v>479.97</v>
      </c>
      <c r="H36">
        <v>491.49</v>
      </c>
      <c r="I36">
        <v>500.39</v>
      </c>
    </row>
    <row r="37" spans="2:13">
      <c r="B37" t="s">
        <v>222</v>
      </c>
      <c r="D37" s="34">
        <v>465.08</v>
      </c>
      <c r="E37" s="34">
        <v>451.28</v>
      </c>
      <c r="F37" s="34">
        <v>445.67</v>
      </c>
      <c r="G37" s="34">
        <v>448.23</v>
      </c>
      <c r="H37" s="34">
        <v>450.82</v>
      </c>
      <c r="I37" s="34">
        <v>445.7</v>
      </c>
      <c r="J37" s="34">
        <v>492.35</v>
      </c>
      <c r="K37" s="34">
        <v>521.4</v>
      </c>
      <c r="L37" s="34">
        <v>526.70000000000005</v>
      </c>
      <c r="M37" s="34">
        <v>532.05999999999995</v>
      </c>
    </row>
    <row r="38" spans="2:13">
      <c r="D38" s="34"/>
      <c r="E38" s="34"/>
      <c r="F38" s="34"/>
    </row>
    <row r="39" spans="2:13">
      <c r="D39" t="s">
        <v>220</v>
      </c>
    </row>
    <row r="40" spans="2:13">
      <c r="B40" t="s">
        <v>190</v>
      </c>
    </row>
    <row r="42" spans="2:13">
      <c r="C42" s="5">
        <v>1965</v>
      </c>
      <c r="D42" s="5">
        <v>1970</v>
      </c>
      <c r="E42" s="5">
        <v>1975</v>
      </c>
      <c r="F42" s="5">
        <v>1980</v>
      </c>
      <c r="G42" s="5">
        <v>1985</v>
      </c>
      <c r="H42" s="5">
        <v>1990</v>
      </c>
      <c r="I42" s="5">
        <v>1995</v>
      </c>
      <c r="J42" s="5">
        <v>2000</v>
      </c>
      <c r="K42" s="5">
        <v>2005</v>
      </c>
      <c r="L42" s="5">
        <v>2010</v>
      </c>
      <c r="M42" s="5">
        <v>2015</v>
      </c>
    </row>
    <row r="43" spans="2:13">
      <c r="B43" t="s">
        <v>8</v>
      </c>
      <c r="D43">
        <v>86.29</v>
      </c>
      <c r="E43">
        <v>85.27</v>
      </c>
      <c r="F43" s="32">
        <v>93.11</v>
      </c>
      <c r="G43">
        <v>83.53</v>
      </c>
      <c r="H43">
        <v>86.47</v>
      </c>
      <c r="I43">
        <v>91.57</v>
      </c>
      <c r="J43">
        <v>93.58</v>
      </c>
      <c r="K43">
        <v>91.51</v>
      </c>
      <c r="L43">
        <v>91.1</v>
      </c>
      <c r="M43">
        <v>91.53</v>
      </c>
    </row>
    <row r="44" spans="2:13">
      <c r="B44" t="s">
        <v>9</v>
      </c>
      <c r="I44" s="3">
        <v>96.05</v>
      </c>
      <c r="J44">
        <v>92.16</v>
      </c>
      <c r="K44">
        <v>88.14</v>
      </c>
      <c r="L44">
        <v>89.56</v>
      </c>
      <c r="M44">
        <v>88.51</v>
      </c>
    </row>
    <row r="45" spans="2:13">
      <c r="B45" t="s">
        <v>10</v>
      </c>
      <c r="J45">
        <v>88.03</v>
      </c>
      <c r="K45">
        <v>87.36</v>
      </c>
      <c r="L45">
        <v>90.2</v>
      </c>
      <c r="M45">
        <v>89.08</v>
      </c>
    </row>
    <row r="46" spans="2:13">
      <c r="B46" t="s">
        <v>11</v>
      </c>
      <c r="G46">
        <v>89.26</v>
      </c>
      <c r="H46">
        <v>92.09</v>
      </c>
      <c r="I46">
        <v>95.01</v>
      </c>
      <c r="J46">
        <v>95.97</v>
      </c>
      <c r="K46">
        <v>96.02</v>
      </c>
      <c r="L46">
        <v>96.06</v>
      </c>
      <c r="M46">
        <v>96.1</v>
      </c>
    </row>
    <row r="47" spans="2:13">
      <c r="B47" s="3" t="s">
        <v>12</v>
      </c>
      <c r="J47">
        <v>92.49</v>
      </c>
      <c r="K47">
        <v>91.87</v>
      </c>
      <c r="L47">
        <v>91.99</v>
      </c>
      <c r="M47">
        <v>93.33</v>
      </c>
    </row>
    <row r="48" spans="2:13">
      <c r="B48" t="s">
        <v>13</v>
      </c>
      <c r="D48">
        <v>69.62</v>
      </c>
      <c r="E48">
        <v>70.28</v>
      </c>
      <c r="F48">
        <v>64.53</v>
      </c>
      <c r="G48">
        <v>76.39</v>
      </c>
      <c r="H48">
        <v>79.150000000000006</v>
      </c>
      <c r="I48">
        <v>87.27</v>
      </c>
      <c r="J48">
        <v>96.68</v>
      </c>
      <c r="K48">
        <v>97.57</v>
      </c>
      <c r="L48">
        <v>95.62</v>
      </c>
      <c r="M48">
        <v>93.31</v>
      </c>
    </row>
    <row r="49" spans="2:13">
      <c r="B49" t="s">
        <v>14</v>
      </c>
      <c r="D49">
        <v>88.61</v>
      </c>
      <c r="E49">
        <v>89.88</v>
      </c>
      <c r="F49">
        <v>94.35</v>
      </c>
      <c r="G49">
        <v>87.98</v>
      </c>
      <c r="H49">
        <v>90.05</v>
      </c>
      <c r="I49" s="32">
        <v>97.4</v>
      </c>
      <c r="J49">
        <v>92.18</v>
      </c>
      <c r="K49" s="32">
        <v>83.51</v>
      </c>
      <c r="L49">
        <v>88.32</v>
      </c>
      <c r="M49" s="34">
        <v>88.25</v>
      </c>
    </row>
    <row r="50" spans="2:13">
      <c r="B50" t="s">
        <v>15</v>
      </c>
      <c r="E50">
        <v>96.65</v>
      </c>
      <c r="G50">
        <v>85.79</v>
      </c>
      <c r="H50">
        <v>88.44</v>
      </c>
      <c r="I50">
        <v>91.36</v>
      </c>
      <c r="J50">
        <v>84.09</v>
      </c>
      <c r="K50">
        <v>88.7</v>
      </c>
      <c r="L50">
        <v>91.27</v>
      </c>
      <c r="M50" s="34">
        <v>91.69</v>
      </c>
    </row>
    <row r="51" spans="2:13">
      <c r="B51" t="s">
        <v>16</v>
      </c>
      <c r="H51">
        <v>86.94</v>
      </c>
      <c r="I51">
        <v>85.63</v>
      </c>
      <c r="J51">
        <v>78.849999999999994</v>
      </c>
      <c r="K51">
        <v>80.010000000000005</v>
      </c>
      <c r="L51">
        <v>83.49</v>
      </c>
      <c r="M51" s="34">
        <v>81.099999999999994</v>
      </c>
    </row>
    <row r="52" spans="2:13">
      <c r="B52" t="s">
        <v>17</v>
      </c>
      <c r="H52" s="32">
        <v>81.31</v>
      </c>
      <c r="I52">
        <v>93.74</v>
      </c>
      <c r="J52">
        <v>91.86</v>
      </c>
      <c r="K52">
        <v>89.66</v>
      </c>
      <c r="L52">
        <v>90.57</v>
      </c>
      <c r="M52" s="34">
        <v>95.29</v>
      </c>
    </row>
    <row r="53" spans="2:13">
      <c r="B53" t="s">
        <v>18</v>
      </c>
      <c r="D53">
        <v>85.24</v>
      </c>
      <c r="E53">
        <v>86.14</v>
      </c>
      <c r="G53">
        <v>82.39</v>
      </c>
      <c r="H53">
        <v>83.85</v>
      </c>
      <c r="I53">
        <v>87.44</v>
      </c>
      <c r="J53">
        <v>86.06</v>
      </c>
      <c r="K53">
        <v>88.94</v>
      </c>
      <c r="L53">
        <v>90.74</v>
      </c>
      <c r="M53" s="34">
        <v>91.51</v>
      </c>
    </row>
    <row r="54" spans="2:13">
      <c r="B54" t="s">
        <v>19</v>
      </c>
      <c r="D54">
        <v>91.63</v>
      </c>
      <c r="E54">
        <v>92.27</v>
      </c>
      <c r="F54">
        <v>93.39</v>
      </c>
      <c r="G54">
        <v>95.14</v>
      </c>
      <c r="H54">
        <v>96.79</v>
      </c>
      <c r="I54">
        <v>98.61</v>
      </c>
      <c r="J54">
        <v>98.38</v>
      </c>
      <c r="K54">
        <v>97.82</v>
      </c>
      <c r="L54">
        <v>97.6</v>
      </c>
      <c r="M54" s="34">
        <v>98.13</v>
      </c>
    </row>
    <row r="55" spans="2:13">
      <c r="B55" t="s">
        <v>20</v>
      </c>
      <c r="D55">
        <v>83.75</v>
      </c>
      <c r="E55">
        <v>84.95</v>
      </c>
      <c r="F55">
        <v>86.21</v>
      </c>
      <c r="G55">
        <v>87.53</v>
      </c>
      <c r="H55">
        <v>88.95</v>
      </c>
      <c r="I55">
        <v>94.71</v>
      </c>
      <c r="J55">
        <v>96.27</v>
      </c>
      <c r="K55">
        <v>92.59</v>
      </c>
      <c r="L55">
        <v>93.6</v>
      </c>
      <c r="M55" s="34">
        <v>91.75</v>
      </c>
    </row>
    <row r="56" spans="2:13">
      <c r="B56" t="s">
        <v>21</v>
      </c>
      <c r="D56">
        <v>95.91</v>
      </c>
      <c r="E56">
        <v>90.35</v>
      </c>
      <c r="F56" s="32">
        <v>79.75</v>
      </c>
      <c r="G56">
        <v>81.2</v>
      </c>
      <c r="H56">
        <v>79.64</v>
      </c>
      <c r="I56">
        <v>79.98</v>
      </c>
      <c r="J56">
        <v>86.45</v>
      </c>
      <c r="K56">
        <v>89.93</v>
      </c>
      <c r="L56">
        <v>88.65</v>
      </c>
      <c r="M56" s="34">
        <v>88.6</v>
      </c>
    </row>
    <row r="57" spans="2:13">
      <c r="B57" t="s">
        <v>22</v>
      </c>
      <c r="J57">
        <v>89.08</v>
      </c>
      <c r="K57">
        <v>85.73</v>
      </c>
      <c r="L57">
        <v>88.51</v>
      </c>
      <c r="M57" s="34">
        <v>94.74</v>
      </c>
    </row>
    <row r="58" spans="2:13">
      <c r="B58" t="s">
        <v>23</v>
      </c>
      <c r="H58">
        <v>66.69</v>
      </c>
      <c r="I58" s="32">
        <v>80.650000000000006</v>
      </c>
      <c r="J58">
        <v>80.900000000000006</v>
      </c>
      <c r="K58">
        <v>81.69</v>
      </c>
      <c r="L58">
        <v>88.45</v>
      </c>
      <c r="M58" s="34">
        <v>88.25</v>
      </c>
    </row>
    <row r="59" spans="2:13">
      <c r="B59" t="s">
        <v>24</v>
      </c>
      <c r="H59">
        <v>87.35</v>
      </c>
      <c r="I59">
        <v>88.77</v>
      </c>
      <c r="J59">
        <v>84.76</v>
      </c>
      <c r="K59">
        <v>83.29</v>
      </c>
      <c r="L59">
        <v>88.45</v>
      </c>
      <c r="M59" s="34">
        <v>88.95</v>
      </c>
    </row>
    <row r="60" spans="2:13">
      <c r="B60" t="s">
        <v>25</v>
      </c>
      <c r="D60">
        <v>96.55</v>
      </c>
      <c r="E60">
        <v>97.56</v>
      </c>
      <c r="F60" s="32">
        <v>76.650000000000006</v>
      </c>
      <c r="G60">
        <v>81.59</v>
      </c>
      <c r="H60">
        <v>87.48</v>
      </c>
      <c r="I60" s="32">
        <v>96.33</v>
      </c>
      <c r="J60">
        <v>92.25</v>
      </c>
      <c r="K60">
        <v>92.28</v>
      </c>
      <c r="L60">
        <v>91.2</v>
      </c>
      <c r="M60" s="34">
        <v>92.77</v>
      </c>
    </row>
    <row r="61" spans="2:13">
      <c r="B61" t="s">
        <v>26</v>
      </c>
      <c r="H61">
        <v>98.09</v>
      </c>
      <c r="I61">
        <v>98.94</v>
      </c>
      <c r="J61">
        <v>92.25</v>
      </c>
      <c r="K61">
        <v>91.89</v>
      </c>
      <c r="L61">
        <v>93.61</v>
      </c>
      <c r="M61" s="34">
        <v>91.62</v>
      </c>
    </row>
    <row r="62" spans="2:13">
      <c r="B62" t="s">
        <v>27</v>
      </c>
      <c r="H62">
        <v>90.08</v>
      </c>
      <c r="J62">
        <v>93.8</v>
      </c>
      <c r="K62">
        <v>85.25</v>
      </c>
      <c r="L62">
        <v>89.9</v>
      </c>
      <c r="M62" s="34">
        <v>88.62</v>
      </c>
    </row>
    <row r="63" spans="2:13">
      <c r="B63" t="s">
        <v>28</v>
      </c>
      <c r="D63">
        <v>77.959999999999994</v>
      </c>
      <c r="E63">
        <v>77.58</v>
      </c>
      <c r="F63">
        <v>79.03</v>
      </c>
      <c r="G63">
        <v>81.47</v>
      </c>
      <c r="H63">
        <v>85.72</v>
      </c>
      <c r="I63">
        <v>89.77</v>
      </c>
      <c r="J63">
        <v>90.82</v>
      </c>
      <c r="K63">
        <v>92.58</v>
      </c>
      <c r="L63">
        <v>93.31</v>
      </c>
      <c r="M63" s="34">
        <v>93.3</v>
      </c>
    </row>
    <row r="65" spans="2:13">
      <c r="B65" t="s">
        <v>35</v>
      </c>
    </row>
    <row r="67" spans="2:13">
      <c r="B67" s="3" t="s">
        <v>192</v>
      </c>
      <c r="D67">
        <v>92.39</v>
      </c>
      <c r="E67">
        <v>95.6</v>
      </c>
      <c r="F67">
        <v>92.07</v>
      </c>
      <c r="G67">
        <v>86.6</v>
      </c>
      <c r="H67">
        <v>90.14</v>
      </c>
      <c r="I67">
        <v>97.01</v>
      </c>
      <c r="J67">
        <v>96.51</v>
      </c>
      <c r="K67">
        <v>95.14</v>
      </c>
      <c r="L67">
        <v>97.21</v>
      </c>
      <c r="M67">
        <v>96.38</v>
      </c>
    </row>
    <row r="68" spans="2:13">
      <c r="B68" s="3" t="s">
        <v>193</v>
      </c>
      <c r="D68">
        <v>95.38</v>
      </c>
      <c r="E68">
        <v>94.3</v>
      </c>
      <c r="F68">
        <v>93.3</v>
      </c>
      <c r="G68">
        <v>85.16</v>
      </c>
      <c r="H68">
        <v>88.23</v>
      </c>
      <c r="I68">
        <v>93.32</v>
      </c>
    </row>
    <row r="69" spans="2:13">
      <c r="B69" t="s">
        <v>222</v>
      </c>
      <c r="D69">
        <v>82.86</v>
      </c>
      <c r="E69">
        <v>79.790000000000006</v>
      </c>
      <c r="F69">
        <v>79.02</v>
      </c>
      <c r="G69">
        <v>89.36</v>
      </c>
      <c r="H69">
        <v>86.4</v>
      </c>
      <c r="I69">
        <v>80.510000000000005</v>
      </c>
      <c r="J69">
        <v>89.22</v>
      </c>
      <c r="K69">
        <v>91.89</v>
      </c>
      <c r="L69">
        <v>91.91</v>
      </c>
      <c r="M69">
        <v>93.78</v>
      </c>
    </row>
    <row r="72" spans="2:13">
      <c r="B72" t="s">
        <v>191</v>
      </c>
    </row>
    <row r="74" spans="2:13">
      <c r="C74" s="5">
        <v>1965</v>
      </c>
      <c r="D74" s="5">
        <v>1970</v>
      </c>
      <c r="E74" s="5">
        <v>1975</v>
      </c>
      <c r="F74" s="5">
        <v>1980</v>
      </c>
      <c r="G74" s="5">
        <v>1985</v>
      </c>
      <c r="H74" s="5">
        <v>1990</v>
      </c>
      <c r="I74" s="5">
        <v>1995</v>
      </c>
      <c r="J74" s="5">
        <v>2000</v>
      </c>
      <c r="K74" s="5">
        <v>2005</v>
      </c>
      <c r="L74" s="5">
        <v>2010</v>
      </c>
      <c r="M74" s="5">
        <v>2015</v>
      </c>
    </row>
    <row r="75" spans="2:13">
      <c r="B75" t="s">
        <v>8</v>
      </c>
      <c r="D75">
        <v>62.59</v>
      </c>
      <c r="E75">
        <v>58.63</v>
      </c>
      <c r="F75" s="32">
        <v>82.45</v>
      </c>
      <c r="G75">
        <v>56.71</v>
      </c>
      <c r="H75">
        <v>60.3</v>
      </c>
      <c r="I75">
        <v>70.72</v>
      </c>
      <c r="J75">
        <v>73.739999999999995</v>
      </c>
      <c r="K75">
        <v>71.040000000000006</v>
      </c>
      <c r="L75">
        <v>70.900000000000006</v>
      </c>
      <c r="M75">
        <v>71.94</v>
      </c>
    </row>
    <row r="76" spans="2:13">
      <c r="B76" t="s">
        <v>9</v>
      </c>
      <c r="I76">
        <v>80.97</v>
      </c>
      <c r="J76">
        <v>76.33</v>
      </c>
      <c r="K76">
        <v>72.42</v>
      </c>
      <c r="L76">
        <v>72.83</v>
      </c>
      <c r="M76">
        <v>70.12</v>
      </c>
    </row>
    <row r="77" spans="2:13">
      <c r="B77" t="s">
        <v>10</v>
      </c>
      <c r="J77">
        <v>68.45</v>
      </c>
      <c r="K77">
        <v>72.180000000000007</v>
      </c>
      <c r="L77">
        <v>74.41</v>
      </c>
      <c r="M77">
        <v>72.55</v>
      </c>
    </row>
    <row r="78" spans="2:13">
      <c r="B78" t="s">
        <v>11</v>
      </c>
      <c r="G78">
        <v>67.61</v>
      </c>
      <c r="H78">
        <v>71.61</v>
      </c>
      <c r="I78">
        <v>75.849999999999994</v>
      </c>
      <c r="J78">
        <v>78.37</v>
      </c>
      <c r="K78">
        <v>78.8</v>
      </c>
      <c r="L78">
        <v>79.22</v>
      </c>
      <c r="M78">
        <v>80.02</v>
      </c>
    </row>
    <row r="79" spans="2:13">
      <c r="B79" s="3" t="s">
        <v>12</v>
      </c>
      <c r="J79">
        <v>71.319999999999993</v>
      </c>
      <c r="K79">
        <v>75.5</v>
      </c>
      <c r="L79">
        <v>76.81</v>
      </c>
      <c r="M79">
        <v>78.94</v>
      </c>
    </row>
    <row r="80" spans="2:13">
      <c r="B80" t="s">
        <v>13</v>
      </c>
      <c r="D80">
        <v>35.1</v>
      </c>
      <c r="E80">
        <v>33.729999999999997</v>
      </c>
      <c r="F80" s="32">
        <v>11.69</v>
      </c>
      <c r="G80">
        <v>39.93</v>
      </c>
      <c r="H80">
        <v>43.18</v>
      </c>
      <c r="I80">
        <v>34.409999999999997</v>
      </c>
      <c r="J80">
        <v>77.7</v>
      </c>
      <c r="K80">
        <v>82.45</v>
      </c>
      <c r="L80">
        <v>81.31</v>
      </c>
      <c r="M80">
        <v>79.23</v>
      </c>
    </row>
    <row r="81" spans="2:13">
      <c r="B81" t="s">
        <v>14</v>
      </c>
      <c r="D81">
        <v>68.44</v>
      </c>
      <c r="E81">
        <v>67.98</v>
      </c>
      <c r="F81" s="32">
        <v>81.48</v>
      </c>
      <c r="G81">
        <v>64.599999999999994</v>
      </c>
      <c r="H81">
        <v>66.16</v>
      </c>
      <c r="I81" s="32">
        <v>79.17</v>
      </c>
      <c r="J81">
        <v>71</v>
      </c>
      <c r="K81">
        <v>64.180000000000007</v>
      </c>
      <c r="L81">
        <v>69.62</v>
      </c>
      <c r="M81">
        <v>67</v>
      </c>
    </row>
    <row r="82" spans="2:13">
      <c r="B82" t="s">
        <v>15</v>
      </c>
      <c r="E82" s="32">
        <v>92.44</v>
      </c>
      <c r="G82">
        <v>64.959999999999994</v>
      </c>
      <c r="H82">
        <v>67.09</v>
      </c>
      <c r="I82">
        <v>66.819999999999993</v>
      </c>
      <c r="J82">
        <v>58.59</v>
      </c>
      <c r="K82" s="32">
        <v>73.569999999999993</v>
      </c>
      <c r="L82">
        <v>78.459999999999994</v>
      </c>
      <c r="M82">
        <v>77.430000000000007</v>
      </c>
    </row>
    <row r="83" spans="2:13">
      <c r="B83" t="s">
        <v>16</v>
      </c>
      <c r="H83">
        <v>57.42</v>
      </c>
      <c r="I83">
        <v>58.28</v>
      </c>
      <c r="J83">
        <v>53.98</v>
      </c>
      <c r="K83">
        <v>50.25</v>
      </c>
      <c r="L83">
        <v>57.92</v>
      </c>
      <c r="M83">
        <v>55.4</v>
      </c>
    </row>
    <row r="84" spans="2:13">
      <c r="B84" t="s">
        <v>17</v>
      </c>
      <c r="H84" s="32">
        <v>50.38</v>
      </c>
      <c r="I84">
        <v>77.650000000000006</v>
      </c>
      <c r="J84">
        <v>73.87</v>
      </c>
      <c r="K84">
        <v>71.94</v>
      </c>
      <c r="L84">
        <v>73.02</v>
      </c>
      <c r="M84" s="32">
        <v>82.89</v>
      </c>
    </row>
    <row r="85" spans="2:13">
      <c r="B85" t="s">
        <v>18</v>
      </c>
      <c r="D85">
        <v>51.51</v>
      </c>
      <c r="E85">
        <v>54.13</v>
      </c>
      <c r="G85">
        <v>57.22</v>
      </c>
      <c r="H85">
        <v>60.74</v>
      </c>
      <c r="I85">
        <v>61.71</v>
      </c>
      <c r="J85">
        <v>57.83</v>
      </c>
      <c r="K85">
        <v>66.38</v>
      </c>
      <c r="L85">
        <v>68.95</v>
      </c>
      <c r="M85">
        <v>71.41</v>
      </c>
    </row>
    <row r="86" spans="2:13">
      <c r="B86" t="s">
        <v>19</v>
      </c>
      <c r="D86">
        <v>81.47</v>
      </c>
      <c r="E86">
        <v>82.52</v>
      </c>
      <c r="F86">
        <v>84.05</v>
      </c>
      <c r="G86">
        <v>86.69</v>
      </c>
      <c r="H86">
        <v>88.6</v>
      </c>
      <c r="I86">
        <v>92.29</v>
      </c>
      <c r="J86">
        <v>91.78</v>
      </c>
      <c r="K86">
        <v>90.63</v>
      </c>
      <c r="L86">
        <v>91.02</v>
      </c>
      <c r="M86">
        <v>93.15</v>
      </c>
    </row>
    <row r="87" spans="2:13">
      <c r="B87" t="s">
        <v>20</v>
      </c>
      <c r="D87">
        <v>50.23</v>
      </c>
      <c r="E87">
        <v>49.74</v>
      </c>
      <c r="F87">
        <v>49.16</v>
      </c>
      <c r="G87">
        <v>48.38</v>
      </c>
      <c r="H87">
        <v>47.77</v>
      </c>
      <c r="I87" s="32">
        <v>59.63</v>
      </c>
      <c r="J87" s="32">
        <v>70.17</v>
      </c>
      <c r="K87" s="32">
        <v>81.55</v>
      </c>
      <c r="L87" s="34">
        <v>83.09</v>
      </c>
      <c r="M87" s="34">
        <v>80.23</v>
      </c>
    </row>
    <row r="88" spans="2:13">
      <c r="B88" t="s">
        <v>21</v>
      </c>
      <c r="D88">
        <v>76.709999999999994</v>
      </c>
      <c r="E88">
        <v>66.33</v>
      </c>
      <c r="F88" s="32">
        <v>50.01</v>
      </c>
      <c r="G88">
        <v>54.02</v>
      </c>
      <c r="H88" s="32">
        <v>43.02</v>
      </c>
      <c r="I88">
        <v>43.57</v>
      </c>
      <c r="J88" s="32">
        <v>52.82</v>
      </c>
      <c r="K88" s="32">
        <v>66.13</v>
      </c>
      <c r="L88" s="34">
        <v>65.06</v>
      </c>
      <c r="M88" s="34">
        <v>65.010000000000005</v>
      </c>
    </row>
    <row r="89" spans="2:13">
      <c r="B89" t="s">
        <v>22</v>
      </c>
      <c r="J89">
        <v>64.989999999999995</v>
      </c>
      <c r="K89" s="32">
        <v>52.2</v>
      </c>
      <c r="L89" s="34">
        <v>60.6</v>
      </c>
      <c r="M89" s="32">
        <v>80.709999999999994</v>
      </c>
    </row>
    <row r="90" spans="2:13">
      <c r="B90" t="s">
        <v>23</v>
      </c>
      <c r="H90">
        <v>17.02</v>
      </c>
      <c r="I90" s="32">
        <v>43.04</v>
      </c>
      <c r="J90">
        <v>51.09</v>
      </c>
      <c r="K90" s="34">
        <v>56.17</v>
      </c>
      <c r="L90" s="34">
        <v>66.64</v>
      </c>
      <c r="M90" s="34">
        <v>74.47</v>
      </c>
    </row>
    <row r="91" spans="2:13">
      <c r="B91" t="s">
        <v>24</v>
      </c>
      <c r="H91">
        <v>64.17</v>
      </c>
      <c r="I91">
        <v>58.37</v>
      </c>
      <c r="J91">
        <v>55.72</v>
      </c>
      <c r="K91" s="34">
        <v>59.98</v>
      </c>
      <c r="L91" s="34">
        <v>63.85</v>
      </c>
      <c r="M91" s="34">
        <v>69.760000000000005</v>
      </c>
    </row>
    <row r="92" spans="2:13">
      <c r="B92" t="s">
        <v>25</v>
      </c>
      <c r="D92">
        <v>66.77</v>
      </c>
      <c r="E92">
        <v>71.75</v>
      </c>
      <c r="F92" s="32">
        <v>46.7</v>
      </c>
      <c r="G92">
        <v>53.95</v>
      </c>
      <c r="H92">
        <v>61.34</v>
      </c>
      <c r="I92" s="32">
        <v>80.03</v>
      </c>
      <c r="J92">
        <v>77.16</v>
      </c>
      <c r="K92" s="34">
        <v>71.209999999999994</v>
      </c>
      <c r="L92" s="34">
        <v>69.78</v>
      </c>
      <c r="M92" s="34">
        <v>74.7</v>
      </c>
    </row>
    <row r="93" spans="2:13">
      <c r="B93" t="s">
        <v>26</v>
      </c>
      <c r="H93">
        <v>88.66</v>
      </c>
      <c r="I93">
        <v>89.21</v>
      </c>
      <c r="J93" s="32">
        <v>73.88</v>
      </c>
      <c r="K93" s="34">
        <v>76.540000000000006</v>
      </c>
      <c r="L93" s="34">
        <v>80.790000000000006</v>
      </c>
      <c r="M93" s="34">
        <v>77.11</v>
      </c>
    </row>
    <row r="94" spans="2:13">
      <c r="B94" t="s">
        <v>27</v>
      </c>
      <c r="H94">
        <v>70.39</v>
      </c>
      <c r="J94">
        <v>75.2</v>
      </c>
      <c r="K94" s="32">
        <v>64.430000000000007</v>
      </c>
      <c r="L94" s="34">
        <v>69.52</v>
      </c>
      <c r="M94" s="34">
        <v>69.98</v>
      </c>
    </row>
    <row r="95" spans="2:13">
      <c r="B95" t="s">
        <v>28</v>
      </c>
      <c r="D95">
        <v>56.77</v>
      </c>
      <c r="E95">
        <v>57.55</v>
      </c>
      <c r="F95">
        <v>59.17</v>
      </c>
      <c r="G95">
        <v>59.07</v>
      </c>
      <c r="H95">
        <v>63.08</v>
      </c>
      <c r="I95" s="32">
        <v>70.849999999999994</v>
      </c>
      <c r="J95">
        <v>72.39</v>
      </c>
      <c r="K95" s="34">
        <v>74.34</v>
      </c>
      <c r="L95" s="34">
        <v>76.989999999999995</v>
      </c>
      <c r="M95" s="34">
        <v>78.13</v>
      </c>
    </row>
    <row r="97" spans="2:13">
      <c r="B97" t="s">
        <v>35</v>
      </c>
    </row>
    <row r="99" spans="2:13">
      <c r="B99" s="3" t="s">
        <v>192</v>
      </c>
      <c r="D99">
        <v>61.43</v>
      </c>
      <c r="E99">
        <v>69.97</v>
      </c>
      <c r="F99" s="32">
        <v>81.459999999999994</v>
      </c>
      <c r="G99">
        <v>63.9</v>
      </c>
      <c r="H99">
        <v>70.28</v>
      </c>
      <c r="I99">
        <v>83.88</v>
      </c>
      <c r="J99">
        <v>85.88</v>
      </c>
      <c r="K99">
        <v>87.25</v>
      </c>
      <c r="L99">
        <v>85.78</v>
      </c>
      <c r="M99">
        <v>84.75</v>
      </c>
    </row>
    <row r="100" spans="2:13">
      <c r="B100" s="3" t="s">
        <v>193</v>
      </c>
      <c r="D100">
        <v>82.96</v>
      </c>
      <c r="E100">
        <v>82.33</v>
      </c>
      <c r="F100">
        <v>86.78</v>
      </c>
      <c r="G100">
        <v>61.1</v>
      </c>
      <c r="H100">
        <v>63.84</v>
      </c>
      <c r="I100">
        <v>72.38</v>
      </c>
    </row>
    <row r="101" spans="2:13">
      <c r="B101" t="s">
        <v>222</v>
      </c>
      <c r="D101">
        <v>54.51</v>
      </c>
      <c r="E101">
        <v>51.37</v>
      </c>
      <c r="F101">
        <v>50.26</v>
      </c>
      <c r="G101">
        <v>62.51</v>
      </c>
      <c r="H101">
        <v>57.08</v>
      </c>
      <c r="I101" s="32">
        <v>46.79</v>
      </c>
      <c r="J101">
        <v>57.92</v>
      </c>
      <c r="K101">
        <v>73.58</v>
      </c>
      <c r="L101">
        <v>76.319999999999993</v>
      </c>
      <c r="M101">
        <v>77.95</v>
      </c>
    </row>
    <row r="103" spans="2:13">
      <c r="B103" s="3" t="s">
        <v>221</v>
      </c>
      <c r="C103" s="3"/>
      <c r="D103" s="3"/>
      <c r="E103" s="3"/>
      <c r="F103" s="3"/>
      <c r="G103" s="3"/>
      <c r="H103" s="3"/>
      <c r="I103" s="3"/>
      <c r="J103" s="3"/>
      <c r="K103" s="3"/>
      <c r="L103" s="3"/>
      <c r="M103" s="3"/>
    </row>
    <row r="104" spans="2:13">
      <c r="B104" s="3"/>
      <c r="C104" s="3"/>
      <c r="D104" s="3"/>
      <c r="E104" s="3"/>
      <c r="F104" s="3"/>
      <c r="G104" s="3"/>
      <c r="H104" s="3"/>
      <c r="I104" s="3"/>
      <c r="J104" s="3"/>
      <c r="K104" s="3"/>
      <c r="L104" s="3"/>
      <c r="M104" s="3"/>
    </row>
    <row r="105" spans="2:13">
      <c r="B105" s="3"/>
      <c r="C105" s="18">
        <v>1965</v>
      </c>
      <c r="D105" s="18">
        <v>1970</v>
      </c>
      <c r="E105" s="18">
        <v>1975</v>
      </c>
      <c r="F105" s="18">
        <v>1980</v>
      </c>
      <c r="G105" s="18">
        <v>1985</v>
      </c>
      <c r="H105" s="18">
        <v>1990</v>
      </c>
      <c r="I105" s="18">
        <v>1995</v>
      </c>
      <c r="J105" s="18">
        <v>2000</v>
      </c>
      <c r="K105" s="18">
        <v>2005</v>
      </c>
      <c r="L105" s="18">
        <v>2010</v>
      </c>
      <c r="M105" s="18">
        <v>2015</v>
      </c>
    </row>
    <row r="106" spans="2:13">
      <c r="B106" s="3" t="s">
        <v>8</v>
      </c>
      <c r="C106" s="3"/>
      <c r="D106" s="3">
        <v>16.09</v>
      </c>
      <c r="E106" s="3">
        <v>13.26</v>
      </c>
      <c r="F106" s="35">
        <v>23.63</v>
      </c>
      <c r="G106" s="3">
        <v>12.71</v>
      </c>
      <c r="H106" s="3">
        <v>13.19</v>
      </c>
      <c r="I106" s="3">
        <v>18.420000000000002</v>
      </c>
      <c r="J106" s="3">
        <v>20.43</v>
      </c>
      <c r="K106" s="3">
        <v>17.84</v>
      </c>
      <c r="L106" s="3">
        <v>20.61</v>
      </c>
      <c r="M106" s="3">
        <v>21.38</v>
      </c>
    </row>
    <row r="107" spans="2:13">
      <c r="B107" s="3" t="s">
        <v>9</v>
      </c>
      <c r="C107" s="3"/>
      <c r="D107" s="3"/>
      <c r="E107" s="3"/>
      <c r="F107" s="3"/>
      <c r="G107" s="3"/>
      <c r="H107" s="3"/>
      <c r="I107" s="3">
        <v>27.56</v>
      </c>
      <c r="J107" s="3">
        <v>25.26</v>
      </c>
      <c r="K107" s="3">
        <v>23.59</v>
      </c>
      <c r="L107" s="3">
        <v>18.649999999999999</v>
      </c>
      <c r="M107" s="3">
        <v>23.35</v>
      </c>
    </row>
    <row r="108" spans="2:13">
      <c r="B108" s="3" t="s">
        <v>10</v>
      </c>
      <c r="C108" s="3"/>
      <c r="D108" s="3"/>
      <c r="E108" s="3"/>
      <c r="F108" s="3"/>
      <c r="G108" s="3"/>
      <c r="H108" s="3"/>
      <c r="I108" s="3"/>
      <c r="J108" s="3">
        <v>25.46</v>
      </c>
      <c r="K108" s="3">
        <v>31.13</v>
      </c>
      <c r="L108" s="3">
        <v>30.74</v>
      </c>
      <c r="M108" s="3">
        <v>27.84</v>
      </c>
    </row>
    <row r="109" spans="2:13">
      <c r="B109" s="3" t="s">
        <v>11</v>
      </c>
      <c r="C109" s="3"/>
      <c r="D109" s="3"/>
      <c r="E109" s="3"/>
      <c r="F109" s="3"/>
      <c r="G109" s="3">
        <v>18.13</v>
      </c>
      <c r="H109" s="3">
        <v>18.690000000000001</v>
      </c>
      <c r="I109" s="3">
        <v>19.27</v>
      </c>
      <c r="J109" s="3">
        <v>21.52</v>
      </c>
      <c r="K109" s="3">
        <v>21.48</v>
      </c>
      <c r="L109" s="3">
        <v>21.42</v>
      </c>
      <c r="M109" s="3">
        <v>20.56</v>
      </c>
    </row>
    <row r="110" spans="2:13">
      <c r="B110" s="3" t="s">
        <v>12</v>
      </c>
      <c r="C110" s="3"/>
      <c r="D110" s="3"/>
      <c r="E110" s="3"/>
      <c r="F110" s="3"/>
      <c r="G110" s="3"/>
      <c r="H110" s="3"/>
      <c r="I110" s="3"/>
      <c r="J110" s="3">
        <v>17.760000000000002</v>
      </c>
      <c r="K110" s="3">
        <v>22.42</v>
      </c>
      <c r="L110" s="3">
        <v>23.5</v>
      </c>
      <c r="M110" s="3">
        <v>27.51</v>
      </c>
    </row>
    <row r="111" spans="2:13">
      <c r="B111" s="3" t="s">
        <v>13</v>
      </c>
      <c r="C111" s="3"/>
      <c r="D111" s="35">
        <v>0</v>
      </c>
      <c r="E111" s="35">
        <v>0</v>
      </c>
      <c r="F111" s="35">
        <v>0</v>
      </c>
      <c r="G111" s="3">
        <v>1.67</v>
      </c>
      <c r="H111" s="3">
        <v>7.7</v>
      </c>
      <c r="I111" s="35">
        <v>0</v>
      </c>
      <c r="J111" s="3">
        <v>14.47</v>
      </c>
      <c r="K111" s="3">
        <v>20.8</v>
      </c>
      <c r="L111" s="3">
        <v>25.35</v>
      </c>
      <c r="M111" s="3">
        <v>25.29</v>
      </c>
    </row>
    <row r="112" spans="2:13">
      <c r="B112" s="3" t="s">
        <v>14</v>
      </c>
      <c r="C112" s="3"/>
      <c r="D112" s="3">
        <v>22.03</v>
      </c>
      <c r="E112" s="3">
        <v>20.79</v>
      </c>
      <c r="F112" s="3">
        <v>27.42</v>
      </c>
      <c r="G112" s="3">
        <v>15.3</v>
      </c>
      <c r="H112" s="3">
        <v>15.47</v>
      </c>
      <c r="I112" s="3">
        <v>17.899999999999999</v>
      </c>
      <c r="J112" s="3">
        <v>20.02</v>
      </c>
      <c r="K112" s="3">
        <v>20.93</v>
      </c>
      <c r="L112" s="3">
        <v>23.3</v>
      </c>
      <c r="M112" s="3">
        <v>15.8</v>
      </c>
    </row>
    <row r="113" spans="2:13">
      <c r="B113" s="3" t="s">
        <v>15</v>
      </c>
      <c r="C113" s="3"/>
      <c r="D113" s="3"/>
      <c r="E113" s="35">
        <v>41.26</v>
      </c>
      <c r="F113" s="3"/>
      <c r="G113" s="3">
        <v>9.56</v>
      </c>
      <c r="H113" s="3">
        <v>12.23</v>
      </c>
      <c r="I113" s="3">
        <v>14.65</v>
      </c>
      <c r="J113" s="3">
        <v>15.4</v>
      </c>
      <c r="K113" s="3">
        <v>23.11</v>
      </c>
      <c r="L113" s="3">
        <v>26.28</v>
      </c>
      <c r="M113" s="3">
        <v>22.91</v>
      </c>
    </row>
    <row r="114" spans="2:13">
      <c r="B114" s="3" t="s">
        <v>16</v>
      </c>
      <c r="C114" s="3"/>
      <c r="D114" s="3"/>
      <c r="E114" s="3"/>
      <c r="F114" s="3"/>
      <c r="G114" s="3"/>
      <c r="H114" s="3">
        <v>13.88</v>
      </c>
      <c r="I114" s="3">
        <v>11.68</v>
      </c>
      <c r="J114" s="3">
        <v>13.76</v>
      </c>
      <c r="K114" s="3">
        <v>9.06</v>
      </c>
      <c r="L114" s="3">
        <v>12.86</v>
      </c>
      <c r="M114" s="3">
        <v>11.52</v>
      </c>
    </row>
    <row r="115" spans="2:13">
      <c r="B115" s="3" t="s">
        <v>17</v>
      </c>
      <c r="C115" s="3"/>
      <c r="D115" s="3"/>
      <c r="E115" s="3"/>
      <c r="F115" s="3"/>
      <c r="G115" s="3"/>
      <c r="H115" s="35">
        <v>11.75</v>
      </c>
      <c r="I115" s="3">
        <v>27.64</v>
      </c>
      <c r="J115" s="3">
        <v>22.62</v>
      </c>
      <c r="K115" s="3">
        <v>23.32</v>
      </c>
      <c r="L115" s="3">
        <v>22.13</v>
      </c>
      <c r="M115" s="35">
        <v>30.03</v>
      </c>
    </row>
    <row r="116" spans="2:13">
      <c r="B116" s="3" t="s">
        <v>18</v>
      </c>
      <c r="C116" s="3"/>
      <c r="D116" s="3">
        <v>9.77</v>
      </c>
      <c r="E116" s="3">
        <v>10.62</v>
      </c>
      <c r="F116" s="3"/>
      <c r="G116" s="3">
        <v>15.9</v>
      </c>
      <c r="H116" s="3">
        <v>20</v>
      </c>
      <c r="I116" s="3">
        <v>14.66</v>
      </c>
      <c r="J116" s="3">
        <v>11.02</v>
      </c>
      <c r="K116" s="3">
        <v>15.33</v>
      </c>
      <c r="L116" s="3">
        <v>14.83</v>
      </c>
      <c r="M116" s="3">
        <v>15.48</v>
      </c>
    </row>
    <row r="117" spans="2:13">
      <c r="B117" s="3" t="s">
        <v>19</v>
      </c>
      <c r="C117" s="3"/>
      <c r="D117" s="3">
        <v>42.7</v>
      </c>
      <c r="E117" s="3">
        <v>42.39</v>
      </c>
      <c r="F117" s="3">
        <v>42.61</v>
      </c>
      <c r="G117" s="3">
        <v>45.19</v>
      </c>
      <c r="H117" s="3">
        <v>45.19</v>
      </c>
      <c r="I117" s="3">
        <v>49.09</v>
      </c>
      <c r="J117" s="3">
        <v>48.65</v>
      </c>
      <c r="K117" s="3">
        <v>45.74</v>
      </c>
      <c r="L117" s="3">
        <v>49.05</v>
      </c>
      <c r="M117" s="3">
        <v>58.01</v>
      </c>
    </row>
    <row r="118" spans="2:13">
      <c r="B118" s="3" t="s">
        <v>20</v>
      </c>
      <c r="C118" s="3"/>
      <c r="D118" s="3">
        <v>3.85</v>
      </c>
      <c r="E118" s="3">
        <v>3.98</v>
      </c>
      <c r="F118" s="3">
        <v>4.0199999999999996</v>
      </c>
      <c r="G118" s="3">
        <v>3.98</v>
      </c>
      <c r="H118" s="3">
        <v>3.94</v>
      </c>
      <c r="I118" s="35">
        <v>9.8800000000000008</v>
      </c>
      <c r="J118" s="3">
        <v>11.8</v>
      </c>
      <c r="K118" s="35">
        <v>30.5</v>
      </c>
      <c r="L118" s="3">
        <v>29.98</v>
      </c>
      <c r="M118" s="3">
        <v>25.15</v>
      </c>
    </row>
    <row r="119" spans="2:13">
      <c r="B119" s="3" t="s">
        <v>21</v>
      </c>
      <c r="C119" s="3"/>
      <c r="D119" s="3">
        <v>22.76</v>
      </c>
      <c r="E119" s="3">
        <v>17.239999999999998</v>
      </c>
      <c r="F119" s="35">
        <v>10.97</v>
      </c>
      <c r="G119" s="3">
        <v>20.7</v>
      </c>
      <c r="H119" s="35">
        <v>8.16</v>
      </c>
      <c r="I119" s="35">
        <v>3.98</v>
      </c>
      <c r="J119" s="3">
        <v>7.73</v>
      </c>
      <c r="K119" s="35">
        <v>15.83</v>
      </c>
      <c r="L119" s="3">
        <v>15.88</v>
      </c>
      <c r="M119" s="3">
        <v>17.39</v>
      </c>
    </row>
    <row r="120" spans="2:13">
      <c r="B120" s="3" t="s">
        <v>22</v>
      </c>
      <c r="C120" s="3"/>
      <c r="D120" s="3"/>
      <c r="E120" s="3"/>
      <c r="F120" s="3"/>
      <c r="G120" s="3"/>
      <c r="H120" s="3"/>
      <c r="I120" s="3"/>
      <c r="J120" s="35">
        <v>15.39</v>
      </c>
      <c r="K120" s="3">
        <v>4.84</v>
      </c>
      <c r="L120" s="3">
        <v>6.56</v>
      </c>
      <c r="M120" s="35">
        <v>27.49</v>
      </c>
    </row>
    <row r="121" spans="2:13">
      <c r="B121" s="3" t="s">
        <v>23</v>
      </c>
      <c r="C121" s="3"/>
      <c r="D121" s="3"/>
      <c r="E121" s="3"/>
      <c r="F121" s="3"/>
      <c r="G121" s="3"/>
      <c r="H121" s="3">
        <v>0</v>
      </c>
      <c r="I121" s="3">
        <v>5.28</v>
      </c>
      <c r="J121" s="3">
        <v>6.61</v>
      </c>
      <c r="K121" s="3">
        <v>7.92</v>
      </c>
      <c r="L121" s="3">
        <v>11.53</v>
      </c>
      <c r="M121" s="35">
        <v>27.51</v>
      </c>
    </row>
    <row r="122" spans="2:13">
      <c r="B122" s="3" t="s">
        <v>24</v>
      </c>
      <c r="C122" s="3"/>
      <c r="D122" s="3"/>
      <c r="E122" s="3"/>
      <c r="F122" s="3"/>
      <c r="G122" s="3"/>
      <c r="H122" s="3">
        <v>24.16</v>
      </c>
      <c r="I122" s="35">
        <v>9.58</v>
      </c>
      <c r="J122" s="3">
        <v>10.26</v>
      </c>
      <c r="K122" s="3">
        <v>14.22</v>
      </c>
      <c r="L122" s="3">
        <v>11.05</v>
      </c>
      <c r="M122" s="3">
        <v>16.14</v>
      </c>
    </row>
    <row r="123" spans="2:13">
      <c r="B123" s="3" t="s">
        <v>25</v>
      </c>
      <c r="C123" s="3"/>
      <c r="D123" s="3">
        <v>19.82</v>
      </c>
      <c r="E123" s="3">
        <v>22.21</v>
      </c>
      <c r="F123" s="35">
        <v>8.94</v>
      </c>
      <c r="G123" s="35">
        <v>17.95</v>
      </c>
      <c r="H123" s="3">
        <v>20.309999999999999</v>
      </c>
      <c r="I123" s="3">
        <v>25.83</v>
      </c>
      <c r="J123" s="3">
        <v>24.56</v>
      </c>
      <c r="K123" s="35">
        <v>13.18</v>
      </c>
      <c r="L123" s="3">
        <v>12.56</v>
      </c>
      <c r="M123" s="3">
        <v>17.86</v>
      </c>
    </row>
    <row r="124" spans="2:13">
      <c r="B124" s="3" t="s">
        <v>26</v>
      </c>
      <c r="C124" s="3"/>
      <c r="D124" s="3"/>
      <c r="E124" s="3"/>
      <c r="F124" s="3"/>
      <c r="G124" s="3"/>
      <c r="H124" s="3">
        <v>46.2</v>
      </c>
      <c r="I124" s="3">
        <v>39.54</v>
      </c>
      <c r="J124" s="35">
        <v>27.5</v>
      </c>
      <c r="K124" s="3">
        <v>30.01</v>
      </c>
      <c r="L124" s="3">
        <v>35.39</v>
      </c>
      <c r="M124" s="3">
        <v>31.93</v>
      </c>
    </row>
    <row r="125" spans="2:13">
      <c r="B125" s="3" t="s">
        <v>27</v>
      </c>
      <c r="C125" s="3"/>
      <c r="D125" s="3"/>
      <c r="E125" s="3"/>
      <c r="F125" s="3"/>
      <c r="G125" s="3"/>
      <c r="H125" s="3">
        <v>29.76</v>
      </c>
      <c r="I125" s="3"/>
      <c r="J125" s="3">
        <v>24.47</v>
      </c>
      <c r="K125" s="3">
        <v>19.79</v>
      </c>
      <c r="L125" s="3">
        <v>19.27</v>
      </c>
      <c r="M125" s="3">
        <v>21.95</v>
      </c>
    </row>
    <row r="126" spans="2:13">
      <c r="B126" s="3" t="s">
        <v>28</v>
      </c>
      <c r="C126" s="3"/>
      <c r="D126" s="3">
        <v>17.93</v>
      </c>
      <c r="E126" s="3">
        <v>18.21</v>
      </c>
      <c r="F126" s="3">
        <v>18.52</v>
      </c>
      <c r="G126" s="3">
        <v>17.68</v>
      </c>
      <c r="H126" s="3">
        <v>18.57</v>
      </c>
      <c r="I126" s="3">
        <v>21.15</v>
      </c>
      <c r="J126" s="3">
        <v>22.77</v>
      </c>
      <c r="K126" s="3">
        <v>21.9</v>
      </c>
      <c r="L126" s="3">
        <v>24.77</v>
      </c>
      <c r="M126" s="3">
        <v>29.84</v>
      </c>
    </row>
    <row r="127" spans="2:13">
      <c r="B127" s="3"/>
      <c r="C127" s="3"/>
      <c r="D127" s="3"/>
      <c r="E127" s="3"/>
      <c r="F127" s="3"/>
      <c r="G127" s="3"/>
      <c r="H127" s="3"/>
      <c r="I127" s="3"/>
      <c r="J127" s="3"/>
      <c r="K127" s="3"/>
      <c r="L127" s="3"/>
      <c r="M127" s="3"/>
    </row>
    <row r="128" spans="2:13">
      <c r="B128" s="3" t="s">
        <v>35</v>
      </c>
      <c r="C128" s="3"/>
      <c r="D128" s="3"/>
      <c r="E128" s="3"/>
      <c r="F128" s="3"/>
      <c r="G128" s="3"/>
      <c r="H128" s="3"/>
      <c r="I128" s="3"/>
      <c r="J128" s="3"/>
      <c r="K128" s="3"/>
      <c r="L128" s="3"/>
      <c r="M128" s="3"/>
    </row>
    <row r="130" spans="2:13">
      <c r="B130" t="s">
        <v>192</v>
      </c>
      <c r="D130">
        <v>19.52</v>
      </c>
      <c r="E130">
        <v>23.58</v>
      </c>
      <c r="F130">
        <v>26.87</v>
      </c>
      <c r="G130">
        <v>19.22</v>
      </c>
      <c r="H130">
        <v>23.32</v>
      </c>
      <c r="I130">
        <v>32.08</v>
      </c>
      <c r="J130">
        <v>35.770000000000003</v>
      </c>
      <c r="K130">
        <v>32.32</v>
      </c>
      <c r="L130">
        <v>33.729999999999997</v>
      </c>
      <c r="M130">
        <v>29.71</v>
      </c>
    </row>
    <row r="131" spans="2:13">
      <c r="B131" t="s">
        <v>193</v>
      </c>
      <c r="D131">
        <v>33.99</v>
      </c>
      <c r="E131">
        <v>33.869999999999997</v>
      </c>
      <c r="F131">
        <v>28.64</v>
      </c>
      <c r="G131">
        <v>18.41</v>
      </c>
      <c r="H131">
        <v>16.96</v>
      </c>
      <c r="I131">
        <v>15.76</v>
      </c>
    </row>
    <row r="132" spans="2:13">
      <c r="B132" t="s">
        <v>222</v>
      </c>
      <c r="D132">
        <v>19.63</v>
      </c>
      <c r="E132">
        <v>18.38</v>
      </c>
      <c r="F132">
        <v>17.7</v>
      </c>
      <c r="G132">
        <v>22.22</v>
      </c>
      <c r="H132">
        <v>19.27</v>
      </c>
      <c r="I132" s="32">
        <v>6.59</v>
      </c>
      <c r="J132" s="32">
        <v>9.76</v>
      </c>
      <c r="K132">
        <v>25.66</v>
      </c>
      <c r="L132">
        <v>30.15</v>
      </c>
      <c r="M132">
        <v>30.67</v>
      </c>
    </row>
  </sheetData>
  <hyperlinks>
    <hyperlink ref="B3" r:id="rId1" xr:uid="{00000000-0004-0000-0B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134"/>
  <sheetViews>
    <sheetView zoomScale="150" zoomScaleNormal="150" zoomScalePageLayoutView="150" workbookViewId="0">
      <selection activeCell="E63" sqref="E63:K83"/>
    </sheetView>
  </sheetViews>
  <sheetFormatPr baseColWidth="10" defaultRowHeight="16"/>
  <cols>
    <col min="1" max="1" width="8.6640625" customWidth="1"/>
    <col min="2" max="2" width="17.83203125" customWidth="1"/>
    <col min="12" max="12" width="3" customWidth="1"/>
  </cols>
  <sheetData>
    <row r="2" spans="2:2">
      <c r="B2" s="1" t="s">
        <v>0</v>
      </c>
    </row>
    <row r="3" spans="2:2">
      <c r="B3" s="1" t="s">
        <v>62</v>
      </c>
    </row>
    <row r="5" spans="2:2">
      <c r="B5" s="1" t="s">
        <v>2</v>
      </c>
    </row>
    <row r="6" spans="2:2">
      <c r="B6" s="2" t="s">
        <v>224</v>
      </c>
    </row>
    <row r="7" spans="2:2">
      <c r="B7" s="36" t="s">
        <v>225</v>
      </c>
    </row>
    <row r="8" spans="2:2">
      <c r="B8" s="4" t="s">
        <v>226</v>
      </c>
    </row>
    <row r="9" spans="2:2">
      <c r="B9" s="2" t="s">
        <v>195</v>
      </c>
    </row>
    <row r="10" spans="2:2">
      <c r="B10" s="23" t="s">
        <v>198</v>
      </c>
    </row>
    <row r="11" spans="2:2">
      <c r="B11" s="4" t="s">
        <v>197</v>
      </c>
    </row>
    <row r="12" spans="2:2">
      <c r="B12" s="2" t="s">
        <v>199</v>
      </c>
    </row>
    <row r="13" spans="2:2">
      <c r="B13" t="s">
        <v>63</v>
      </c>
    </row>
    <row r="14" spans="2:2">
      <c r="B14" s="4" t="s">
        <v>64</v>
      </c>
    </row>
    <row r="15" spans="2:2">
      <c r="B15" s="12" t="s">
        <v>73</v>
      </c>
    </row>
    <row r="16" spans="2:2">
      <c r="B16" s="12" t="s">
        <v>70</v>
      </c>
    </row>
    <row r="17" spans="2:14">
      <c r="B17" s="4" t="s">
        <v>71</v>
      </c>
    </row>
    <row r="18" spans="2:14">
      <c r="B18" s="2" t="s">
        <v>3</v>
      </c>
    </row>
    <row r="19" spans="2:14">
      <c r="B19" s="2" t="s">
        <v>4</v>
      </c>
    </row>
    <row r="21" spans="2:14">
      <c r="B21" s="1" t="s">
        <v>31</v>
      </c>
    </row>
    <row r="23" spans="2:14">
      <c r="B23" s="9" t="s">
        <v>33</v>
      </c>
      <c r="C23" s="5" t="s">
        <v>65</v>
      </c>
      <c r="D23" s="5" t="s">
        <v>66</v>
      </c>
      <c r="E23" s="5" t="s">
        <v>40</v>
      </c>
      <c r="F23" s="5" t="s">
        <v>53</v>
      </c>
      <c r="G23" s="5" t="s">
        <v>41</v>
      </c>
      <c r="H23" s="5" t="s">
        <v>42</v>
      </c>
      <c r="I23" s="5" t="s">
        <v>43</v>
      </c>
      <c r="J23" s="5" t="s">
        <v>194</v>
      </c>
      <c r="K23" s="5" t="s">
        <v>227</v>
      </c>
      <c r="M23" s="10" t="s">
        <v>35</v>
      </c>
      <c r="N23" s="10" t="s">
        <v>35</v>
      </c>
    </row>
    <row r="24" spans="2:14">
      <c r="B24" s="9" t="s">
        <v>34</v>
      </c>
      <c r="C24" s="10" t="s">
        <v>67</v>
      </c>
      <c r="D24" s="5" t="s">
        <v>68</v>
      </c>
      <c r="E24" s="5" t="s">
        <v>68</v>
      </c>
      <c r="G24" s="5" t="s">
        <v>7</v>
      </c>
      <c r="H24" s="5" t="s">
        <v>7</v>
      </c>
      <c r="I24" s="5" t="s">
        <v>7</v>
      </c>
      <c r="J24" s="5" t="s">
        <v>7</v>
      </c>
      <c r="K24" s="5" t="s">
        <v>7</v>
      </c>
      <c r="M24" s="5" t="s">
        <v>36</v>
      </c>
      <c r="N24" s="5" t="s">
        <v>37</v>
      </c>
    </row>
    <row r="25" spans="2:14">
      <c r="B25" s="9" t="s">
        <v>38</v>
      </c>
      <c r="C25" s="5" t="s">
        <v>57</v>
      </c>
      <c r="D25" s="5" t="s">
        <v>57</v>
      </c>
      <c r="E25" s="5" t="s">
        <v>39</v>
      </c>
      <c r="G25" s="5" t="s">
        <v>39</v>
      </c>
      <c r="H25" s="5" t="s">
        <v>39</v>
      </c>
      <c r="I25" s="5" t="s">
        <v>39</v>
      </c>
      <c r="J25" s="5" t="s">
        <v>39</v>
      </c>
      <c r="K25" s="5" t="s">
        <v>39</v>
      </c>
      <c r="M25" s="5" t="s">
        <v>39</v>
      </c>
      <c r="N25" s="5"/>
    </row>
    <row r="26" spans="2:14">
      <c r="B26" t="s">
        <v>8</v>
      </c>
      <c r="D26">
        <v>53.8</v>
      </c>
      <c r="E26">
        <v>521</v>
      </c>
      <c r="G26">
        <v>521</v>
      </c>
      <c r="H26">
        <v>527</v>
      </c>
      <c r="I26">
        <v>516</v>
      </c>
      <c r="J26">
        <v>524</v>
      </c>
      <c r="K26">
        <v>533</v>
      </c>
      <c r="M26" s="11">
        <f>AVERAGE(E26:J26)</f>
        <v>521.79999999999995</v>
      </c>
    </row>
    <row r="27" spans="2:14">
      <c r="B27" t="s">
        <v>9</v>
      </c>
      <c r="E27">
        <v>538</v>
      </c>
      <c r="H27">
        <v>526</v>
      </c>
      <c r="I27">
        <v>532</v>
      </c>
      <c r="K27">
        <v>522</v>
      </c>
      <c r="M27" s="11">
        <f t="shared" ref="M27:M46" si="0">AVERAGE(E27:J27)</f>
        <v>532</v>
      </c>
    </row>
    <row r="28" spans="2:14">
      <c r="B28" t="s">
        <v>48</v>
      </c>
      <c r="C28">
        <v>39.799999999999997</v>
      </c>
      <c r="G28">
        <v>518</v>
      </c>
      <c r="I28">
        <v>509</v>
      </c>
      <c r="J28">
        <v>512</v>
      </c>
      <c r="K28">
        <v>501</v>
      </c>
      <c r="M28" s="11">
        <f>AVERAGE(E28:K28)</f>
        <v>510</v>
      </c>
    </row>
    <row r="29" spans="2:14">
      <c r="B29" t="s">
        <v>49</v>
      </c>
      <c r="D29">
        <v>57.1</v>
      </c>
      <c r="E29">
        <v>516</v>
      </c>
      <c r="G29">
        <v>540</v>
      </c>
      <c r="H29">
        <v>536</v>
      </c>
      <c r="I29">
        <v>528</v>
      </c>
      <c r="J29">
        <v>525</v>
      </c>
      <c r="K29">
        <v>523</v>
      </c>
      <c r="M29" s="11">
        <f t="shared" si="0"/>
        <v>529</v>
      </c>
    </row>
    <row r="30" spans="2:14">
      <c r="B30" s="3" t="s">
        <v>12</v>
      </c>
      <c r="H30">
        <v>517</v>
      </c>
      <c r="I30">
        <v>528</v>
      </c>
      <c r="J30">
        <v>527</v>
      </c>
      <c r="K30">
        <v>522</v>
      </c>
      <c r="M30" s="11">
        <f>AVERAGE(E30:K30)</f>
        <v>523.5</v>
      </c>
    </row>
    <row r="31" spans="2:14">
      <c r="B31" t="s">
        <v>13</v>
      </c>
      <c r="C31">
        <v>43.8</v>
      </c>
      <c r="D31">
        <v>63.8</v>
      </c>
      <c r="J31">
        <v>554</v>
      </c>
      <c r="K31">
        <v>555</v>
      </c>
      <c r="M31" s="11">
        <f t="shared" si="0"/>
        <v>554</v>
      </c>
    </row>
    <row r="32" spans="2:14">
      <c r="B32" t="s">
        <v>14</v>
      </c>
      <c r="J32">
        <v>487</v>
      </c>
      <c r="K32">
        <v>488</v>
      </c>
      <c r="M32" s="11">
        <f t="shared" si="0"/>
        <v>487</v>
      </c>
    </row>
    <row r="33" spans="2:13">
      <c r="B33" t="s">
        <v>15</v>
      </c>
      <c r="C33">
        <v>37.299999999999997</v>
      </c>
      <c r="H33">
        <v>528</v>
      </c>
      <c r="I33">
        <v>528</v>
      </c>
      <c r="J33">
        <v>528</v>
      </c>
      <c r="K33">
        <v>518</v>
      </c>
      <c r="M33" s="11">
        <f>AVERAGE(E33:K33)</f>
        <v>525.5</v>
      </c>
    </row>
    <row r="34" spans="2:13">
      <c r="B34" t="s">
        <v>16</v>
      </c>
      <c r="M34" s="11"/>
    </row>
    <row r="35" spans="2:13">
      <c r="B35" t="s">
        <v>17</v>
      </c>
      <c r="E35">
        <v>515</v>
      </c>
      <c r="I35">
        <v>516</v>
      </c>
      <c r="J35">
        <v>529</v>
      </c>
      <c r="K35">
        <v>528</v>
      </c>
      <c r="M35" s="11">
        <f t="shared" si="0"/>
        <v>520</v>
      </c>
    </row>
    <row r="36" spans="2:13">
      <c r="B36" t="s">
        <v>18</v>
      </c>
      <c r="C36">
        <v>41.3</v>
      </c>
      <c r="D36">
        <v>55.8</v>
      </c>
      <c r="G36">
        <v>516</v>
      </c>
      <c r="H36">
        <v>535</v>
      </c>
      <c r="I36">
        <v>524</v>
      </c>
      <c r="J36">
        <v>516</v>
      </c>
      <c r="K36">
        <v>510</v>
      </c>
      <c r="M36" s="11">
        <f t="shared" si="0"/>
        <v>522.75</v>
      </c>
    </row>
    <row r="37" spans="2:13">
      <c r="B37" t="s">
        <v>19</v>
      </c>
      <c r="C37">
        <v>54.3</v>
      </c>
      <c r="D37">
        <v>64.2</v>
      </c>
      <c r="E37">
        <v>553</v>
      </c>
      <c r="G37">
        <v>543</v>
      </c>
      <c r="H37">
        <v>548</v>
      </c>
      <c r="I37">
        <v>559</v>
      </c>
      <c r="J37">
        <v>569</v>
      </c>
      <c r="K37">
        <v>562</v>
      </c>
      <c r="M37" s="11">
        <f t="shared" si="0"/>
        <v>554.4</v>
      </c>
    </row>
    <row r="38" spans="2:13">
      <c r="B38" t="s">
        <v>20</v>
      </c>
      <c r="C38">
        <v>38.299999999999997</v>
      </c>
      <c r="E38">
        <v>530</v>
      </c>
      <c r="G38">
        <v>525</v>
      </c>
      <c r="H38">
        <v>523</v>
      </c>
      <c r="I38">
        <v>531</v>
      </c>
      <c r="J38">
        <v>517</v>
      </c>
      <c r="K38">
        <v>518</v>
      </c>
      <c r="M38" s="11">
        <f>AVERAGE(E38:K38)</f>
        <v>524</v>
      </c>
    </row>
    <row r="39" spans="2:13">
      <c r="B39" t="s">
        <v>21</v>
      </c>
      <c r="J39">
        <v>506</v>
      </c>
      <c r="K39">
        <v>503</v>
      </c>
      <c r="M39" s="11">
        <f t="shared" si="0"/>
        <v>506</v>
      </c>
    </row>
    <row r="40" spans="2:13">
      <c r="B40" t="s">
        <v>22</v>
      </c>
      <c r="D40">
        <v>52.9</v>
      </c>
      <c r="E40">
        <v>504</v>
      </c>
      <c r="G40">
        <v>466</v>
      </c>
      <c r="H40">
        <v>477</v>
      </c>
      <c r="I40">
        <v>494</v>
      </c>
      <c r="J40">
        <v>538</v>
      </c>
      <c r="K40">
        <v>539</v>
      </c>
      <c r="M40" s="11">
        <f t="shared" si="0"/>
        <v>495.8</v>
      </c>
    </row>
    <row r="41" spans="2:13">
      <c r="B41" t="s">
        <v>23</v>
      </c>
      <c r="E41">
        <v>452</v>
      </c>
      <c r="I41">
        <v>522</v>
      </c>
      <c r="J41">
        <v>508</v>
      </c>
      <c r="K41">
        <v>504</v>
      </c>
      <c r="M41" s="11">
        <f t="shared" si="0"/>
        <v>494</v>
      </c>
    </row>
    <row r="42" spans="2:13">
      <c r="B42" t="s">
        <v>24</v>
      </c>
      <c r="J42">
        <v>518</v>
      </c>
      <c r="K42">
        <v>511</v>
      </c>
      <c r="M42" s="11">
        <f t="shared" si="0"/>
        <v>518</v>
      </c>
    </row>
    <row r="43" spans="2:13">
      <c r="B43" t="s">
        <v>25</v>
      </c>
      <c r="C43">
        <v>45.8</v>
      </c>
      <c r="D43">
        <v>61.3</v>
      </c>
      <c r="H43">
        <v>525</v>
      </c>
      <c r="I43">
        <v>533</v>
      </c>
      <c r="J43">
        <v>540</v>
      </c>
      <c r="K43">
        <v>537</v>
      </c>
      <c r="M43" s="11">
        <f t="shared" si="0"/>
        <v>532.66666666666663</v>
      </c>
    </row>
    <row r="44" spans="2:13">
      <c r="B44" t="s">
        <v>26</v>
      </c>
      <c r="M44" s="11"/>
    </row>
    <row r="45" spans="2:13">
      <c r="B45" t="s">
        <v>50</v>
      </c>
      <c r="C45">
        <v>37.1</v>
      </c>
      <c r="D45">
        <v>48.8</v>
      </c>
      <c r="E45">
        <v>528</v>
      </c>
      <c r="G45">
        <v>540</v>
      </c>
      <c r="H45">
        <v>542</v>
      </c>
      <c r="I45">
        <v>529</v>
      </c>
      <c r="J45">
        <v>536</v>
      </c>
      <c r="K45">
        <v>537</v>
      </c>
      <c r="M45" s="11">
        <f t="shared" si="0"/>
        <v>535</v>
      </c>
    </row>
    <row r="46" spans="2:13">
      <c r="B46" t="s">
        <v>28</v>
      </c>
      <c r="C46">
        <v>44.3</v>
      </c>
      <c r="D46">
        <v>55</v>
      </c>
      <c r="E46">
        <v>542</v>
      </c>
      <c r="G46">
        <v>536</v>
      </c>
      <c r="H46">
        <v>539</v>
      </c>
      <c r="I46">
        <v>544</v>
      </c>
      <c r="J46">
        <v>546</v>
      </c>
      <c r="K46">
        <v>539</v>
      </c>
      <c r="M46" s="11">
        <f t="shared" si="0"/>
        <v>541.4</v>
      </c>
    </row>
    <row r="47" spans="2:13" ht="7" customHeight="1"/>
    <row r="48" spans="2:13">
      <c r="B48" s="6" t="s">
        <v>29</v>
      </c>
      <c r="C48" s="7">
        <f>AVERAGE(C26:C46)</f>
        <v>42.44444444444445</v>
      </c>
      <c r="D48" s="7">
        <f>AVERAGE(D26:D46)</f>
        <v>56.966666666666669</v>
      </c>
      <c r="E48" s="7">
        <f>AVERAGE(E26:E46)</f>
        <v>519.9</v>
      </c>
      <c r="G48" s="7">
        <f>AVERAGE(G26:G46)</f>
        <v>522.77777777777783</v>
      </c>
      <c r="H48" s="7">
        <f>AVERAGE(H26:H46)</f>
        <v>526.91666666666663</v>
      </c>
      <c r="I48" s="7">
        <f>AVERAGE(I26:I46)</f>
        <v>526.20000000000005</v>
      </c>
      <c r="J48" s="7">
        <f>AVERAGE(J26:J46)</f>
        <v>526.66666666666663</v>
      </c>
      <c r="K48" s="7">
        <f>AVERAGE(K26:K46)</f>
        <v>523.68421052631584</v>
      </c>
      <c r="M48" s="7">
        <f>AVERAGE(M26:M46)</f>
        <v>522.46403508771925</v>
      </c>
    </row>
    <row r="49" spans="2:13">
      <c r="B49" s="6" t="s">
        <v>45</v>
      </c>
      <c r="C49" s="7">
        <f>_xlfn.STDEV.S(C26:C46)</f>
        <v>5.449796122588169</v>
      </c>
      <c r="D49" s="7">
        <f>_xlfn.STDEV.S(D26:D46)</f>
        <v>5.1997596098281313</v>
      </c>
      <c r="E49" s="7">
        <f>_xlfn.STDEV.S(E26:E46)</f>
        <v>27.854582706940306</v>
      </c>
      <c r="F49" s="7"/>
      <c r="G49" s="7">
        <f t="shared" ref="G49:M49" si="1">_xlfn.STDEV.S(G26:G46)</f>
        <v>23.657862212052134</v>
      </c>
      <c r="H49" s="7">
        <f t="shared" si="1"/>
        <v>18.032588345111261</v>
      </c>
      <c r="I49" s="7">
        <f t="shared" si="1"/>
        <v>14.823726155823882</v>
      </c>
      <c r="J49" s="7">
        <f t="shared" ref="J49:K49" si="2">_xlfn.STDEV.S(J26:J46)</f>
        <v>19.051015103416098</v>
      </c>
      <c r="K49" s="7">
        <f t="shared" si="2"/>
        <v>18.856335898280232</v>
      </c>
      <c r="L49" s="7"/>
      <c r="M49" s="7">
        <f t="shared" si="1"/>
        <v>18.276197384527407</v>
      </c>
    </row>
    <row r="50" spans="2:13">
      <c r="B50" t="s">
        <v>46</v>
      </c>
      <c r="C50" s="8">
        <f>CORREL(C26:C46,$I26:$I46)</f>
        <v>0.77005232564170811</v>
      </c>
      <c r="D50" s="8">
        <f>CORREL(D26:D46,$I26:$I46)</f>
        <v>0.60220572031833208</v>
      </c>
      <c r="E50" s="8">
        <f>CORREL(E26:E46,$I26:$I46)</f>
        <v>0.57052442865295461</v>
      </c>
      <c r="F50" s="8"/>
      <c r="G50" s="8">
        <f t="shared" ref="G50:M50" si="3">CORREL(G26:G46,$I26:$I46)</f>
        <v>0.818189498344294</v>
      </c>
      <c r="H50" s="8">
        <f t="shared" si="3"/>
        <v>0.82392088091881266</v>
      </c>
      <c r="I50" s="8">
        <f t="shared" si="3"/>
        <v>1</v>
      </c>
      <c r="J50" s="8">
        <f t="shared" ref="J50:K50" si="4">CORREL(J26:J46,$I26:$I46)</f>
        <v>0.57912698632343074</v>
      </c>
      <c r="K50" s="8">
        <f t="shared" si="4"/>
        <v>0.4523702288516267</v>
      </c>
      <c r="L50" s="8"/>
      <c r="M50" s="8">
        <f t="shared" si="3"/>
        <v>0.86056029495799014</v>
      </c>
    </row>
    <row r="51" spans="2:13">
      <c r="B51" t="s">
        <v>44</v>
      </c>
      <c r="C51">
        <v>9</v>
      </c>
      <c r="D51">
        <v>9</v>
      </c>
      <c r="E51">
        <v>10</v>
      </c>
      <c r="G51">
        <v>9</v>
      </c>
      <c r="H51">
        <v>12</v>
      </c>
      <c r="I51">
        <v>15</v>
      </c>
      <c r="J51">
        <v>18</v>
      </c>
      <c r="K51">
        <v>19</v>
      </c>
      <c r="M51">
        <v>19</v>
      </c>
    </row>
    <row r="53" spans="2:13">
      <c r="B53" t="s">
        <v>229</v>
      </c>
    </row>
    <row r="54" spans="2:13">
      <c r="B54" t="s">
        <v>58</v>
      </c>
    </row>
    <row r="58" spans="2:13">
      <c r="B58" s="1" t="s">
        <v>32</v>
      </c>
    </row>
    <row r="59" spans="2:13">
      <c r="B59" s="1"/>
    </row>
    <row r="60" spans="2:13">
      <c r="B60" s="9" t="s">
        <v>33</v>
      </c>
      <c r="C60" s="5" t="s">
        <v>65</v>
      </c>
      <c r="D60" s="5" t="s">
        <v>66</v>
      </c>
      <c r="E60" s="5" t="s">
        <v>40</v>
      </c>
      <c r="F60" s="5" t="s">
        <v>53</v>
      </c>
      <c r="G60" s="5" t="s">
        <v>41</v>
      </c>
      <c r="H60" s="5" t="s">
        <v>42</v>
      </c>
      <c r="I60" s="5" t="s">
        <v>43</v>
      </c>
      <c r="J60" s="5" t="s">
        <v>194</v>
      </c>
      <c r="K60" s="5" t="s">
        <v>227</v>
      </c>
      <c r="M60" s="10" t="s">
        <v>35</v>
      </c>
    </row>
    <row r="61" spans="2:13">
      <c r="B61" s="9" t="s">
        <v>34</v>
      </c>
      <c r="C61" s="10">
        <v>14</v>
      </c>
      <c r="D61" s="5" t="s">
        <v>69</v>
      </c>
      <c r="E61" s="5" t="s">
        <v>30</v>
      </c>
      <c r="F61" s="5" t="s">
        <v>30</v>
      </c>
      <c r="G61" s="5" t="s">
        <v>30</v>
      </c>
      <c r="H61" s="5" t="s">
        <v>30</v>
      </c>
      <c r="I61" s="5" t="s">
        <v>30</v>
      </c>
      <c r="J61" s="5" t="s">
        <v>30</v>
      </c>
      <c r="K61" s="5" t="s">
        <v>30</v>
      </c>
      <c r="M61" s="5" t="s">
        <v>36</v>
      </c>
    </row>
    <row r="62" spans="2:13">
      <c r="B62" s="9" t="s">
        <v>38</v>
      </c>
      <c r="C62" s="5" t="s">
        <v>57</v>
      </c>
      <c r="D62" s="5" t="s">
        <v>57</v>
      </c>
      <c r="E62" s="5" t="s">
        <v>39</v>
      </c>
      <c r="F62" s="5" t="s">
        <v>39</v>
      </c>
      <c r="G62" s="5" t="s">
        <v>39</v>
      </c>
      <c r="H62" s="5" t="s">
        <v>39</v>
      </c>
      <c r="I62" s="5" t="s">
        <v>39</v>
      </c>
      <c r="J62" s="5" t="s">
        <v>39</v>
      </c>
      <c r="K62" s="5" t="s">
        <v>39</v>
      </c>
      <c r="M62" s="5" t="s">
        <v>39</v>
      </c>
    </row>
    <row r="63" spans="2:13">
      <c r="B63" t="s">
        <v>8</v>
      </c>
      <c r="C63">
        <v>30.8</v>
      </c>
      <c r="D63">
        <v>59.3</v>
      </c>
      <c r="E63">
        <v>514</v>
      </c>
      <c r="G63">
        <v>527</v>
      </c>
      <c r="H63">
        <v>515</v>
      </c>
      <c r="I63">
        <v>519</v>
      </c>
      <c r="J63">
        <v>512</v>
      </c>
      <c r="K63">
        <v>528</v>
      </c>
      <c r="M63" s="11">
        <f t="shared" ref="M63:M83" si="5">AVERAGE(E63:J63)</f>
        <v>517.4</v>
      </c>
    </row>
    <row r="64" spans="2:13">
      <c r="B64" t="s">
        <v>9</v>
      </c>
      <c r="M64" s="11"/>
    </row>
    <row r="65" spans="2:13">
      <c r="B65" t="s">
        <v>48</v>
      </c>
      <c r="C65">
        <v>22.9</v>
      </c>
      <c r="M65" s="11"/>
    </row>
    <row r="66" spans="2:13">
      <c r="B66" t="s">
        <v>49</v>
      </c>
      <c r="D66">
        <v>62</v>
      </c>
      <c r="E66">
        <v>496</v>
      </c>
      <c r="F66">
        <v>518</v>
      </c>
      <c r="G66">
        <v>533</v>
      </c>
      <c r="H66">
        <v>526</v>
      </c>
      <c r="I66">
        <v>521</v>
      </c>
      <c r="J66">
        <v>526</v>
      </c>
      <c r="K66">
        <v>522</v>
      </c>
      <c r="M66" s="11">
        <f t="shared" si="5"/>
        <v>520</v>
      </c>
    </row>
    <row r="67" spans="2:13">
      <c r="B67" s="3" t="s">
        <v>12</v>
      </c>
      <c r="M67" s="11"/>
    </row>
    <row r="68" spans="2:13">
      <c r="B68" t="s">
        <v>52</v>
      </c>
      <c r="C68">
        <v>25.6</v>
      </c>
      <c r="D68">
        <v>61.7</v>
      </c>
      <c r="F68">
        <v>535</v>
      </c>
      <c r="I68">
        <v>529</v>
      </c>
      <c r="K68">
        <v>543</v>
      </c>
      <c r="M68" s="11">
        <f t="shared" si="5"/>
        <v>532</v>
      </c>
    </row>
    <row r="69" spans="2:13">
      <c r="B69" t="s">
        <v>14</v>
      </c>
      <c r="K69">
        <v>489</v>
      </c>
      <c r="M69" s="11"/>
    </row>
    <row r="70" spans="2:13">
      <c r="B70" t="s">
        <v>15</v>
      </c>
      <c r="C70">
        <v>29.6</v>
      </c>
      <c r="M70" s="11"/>
    </row>
    <row r="71" spans="2:13">
      <c r="B71" t="s">
        <v>16</v>
      </c>
      <c r="M71" s="11"/>
    </row>
    <row r="72" spans="2:13">
      <c r="B72" t="s">
        <v>17</v>
      </c>
      <c r="J72">
        <v>530</v>
      </c>
      <c r="K72">
        <v>523</v>
      </c>
      <c r="M72" s="11">
        <f t="shared" si="5"/>
        <v>530</v>
      </c>
    </row>
    <row r="73" spans="2:13">
      <c r="B73" t="s">
        <v>18</v>
      </c>
      <c r="C73">
        <v>23.1</v>
      </c>
      <c r="D73">
        <v>55.7</v>
      </c>
      <c r="F73">
        <v>493</v>
      </c>
      <c r="G73">
        <v>491</v>
      </c>
      <c r="H73">
        <v>495</v>
      </c>
      <c r="I73">
        <v>501</v>
      </c>
      <c r="J73">
        <v>499</v>
      </c>
      <c r="K73">
        <v>500</v>
      </c>
      <c r="M73" s="11">
        <f t="shared" si="5"/>
        <v>495.8</v>
      </c>
    </row>
    <row r="74" spans="2:13">
      <c r="B74" t="s">
        <v>19</v>
      </c>
      <c r="C74">
        <v>39</v>
      </c>
      <c r="D74">
        <v>67.3</v>
      </c>
      <c r="E74">
        <v>554</v>
      </c>
      <c r="F74">
        <v>550</v>
      </c>
      <c r="G74">
        <v>552</v>
      </c>
      <c r="H74">
        <v>554</v>
      </c>
      <c r="I74">
        <v>558</v>
      </c>
      <c r="J74">
        <v>571</v>
      </c>
      <c r="K74">
        <v>570</v>
      </c>
      <c r="M74" s="11">
        <f t="shared" si="5"/>
        <v>556.5</v>
      </c>
    </row>
    <row r="75" spans="2:13">
      <c r="B75" t="s">
        <v>20</v>
      </c>
      <c r="C75">
        <v>22.3</v>
      </c>
      <c r="D75">
        <v>66</v>
      </c>
      <c r="M75" s="11"/>
    </row>
    <row r="76" spans="2:13">
      <c r="B76" t="s">
        <v>21</v>
      </c>
      <c r="C76">
        <v>30.3</v>
      </c>
      <c r="E76">
        <v>511</v>
      </c>
      <c r="F76">
        <v>510</v>
      </c>
      <c r="H76">
        <v>520</v>
      </c>
      <c r="I76">
        <v>512</v>
      </c>
      <c r="J76">
        <v>513</v>
      </c>
      <c r="K76">
        <v>499</v>
      </c>
      <c r="M76" s="11">
        <f>AVERAGE(E76:K76)</f>
        <v>510.83333333333331</v>
      </c>
    </row>
    <row r="77" spans="2:13">
      <c r="B77" t="s">
        <v>22</v>
      </c>
      <c r="D77">
        <v>59.7</v>
      </c>
      <c r="E77">
        <v>514</v>
      </c>
      <c r="G77">
        <v>494</v>
      </c>
      <c r="H77">
        <v>487</v>
      </c>
      <c r="I77">
        <v>494</v>
      </c>
      <c r="J77">
        <v>509</v>
      </c>
      <c r="K77">
        <v>495</v>
      </c>
      <c r="M77" s="11">
        <f t="shared" si="5"/>
        <v>499.6</v>
      </c>
    </row>
    <row r="78" spans="2:13">
      <c r="B78" t="s">
        <v>23</v>
      </c>
      <c r="K78">
        <v>519</v>
      </c>
      <c r="M78" s="11"/>
    </row>
    <row r="79" spans="2:13">
      <c r="B79" t="s">
        <v>24</v>
      </c>
      <c r="M79" s="11"/>
    </row>
    <row r="80" spans="2:13">
      <c r="B80" t="s">
        <v>25</v>
      </c>
      <c r="C80">
        <v>27.1</v>
      </c>
      <c r="D80">
        <v>61.3</v>
      </c>
      <c r="E80">
        <v>553</v>
      </c>
      <c r="G80">
        <v>524</v>
      </c>
      <c r="H80">
        <v>511</v>
      </c>
      <c r="I80">
        <v>509</v>
      </c>
      <c r="J80">
        <v>522</v>
      </c>
      <c r="K80">
        <v>521</v>
      </c>
      <c r="M80" s="11">
        <f t="shared" si="5"/>
        <v>523.79999999999995</v>
      </c>
    </row>
    <row r="81" spans="2:13">
      <c r="B81" t="s">
        <v>26</v>
      </c>
      <c r="M81" s="11"/>
    </row>
    <row r="82" spans="2:13">
      <c r="B82" t="s">
        <v>50</v>
      </c>
      <c r="C82">
        <v>26.7</v>
      </c>
      <c r="D82">
        <v>55.7</v>
      </c>
      <c r="E82">
        <v>533</v>
      </c>
      <c r="F82">
        <v>538</v>
      </c>
      <c r="G82">
        <v>544</v>
      </c>
      <c r="H82">
        <v>542</v>
      </c>
      <c r="I82">
        <v>533</v>
      </c>
      <c r="J82">
        <v>537</v>
      </c>
      <c r="K82">
        <v>517</v>
      </c>
      <c r="M82" s="11">
        <f t="shared" si="5"/>
        <v>537.83333333333337</v>
      </c>
    </row>
    <row r="83" spans="2:13">
      <c r="B83" t="s">
        <v>28</v>
      </c>
      <c r="C83">
        <v>27</v>
      </c>
      <c r="D83">
        <v>55</v>
      </c>
      <c r="E83">
        <v>513</v>
      </c>
      <c r="F83">
        <v>515</v>
      </c>
      <c r="G83">
        <v>527</v>
      </c>
      <c r="H83">
        <v>520</v>
      </c>
      <c r="I83">
        <v>525</v>
      </c>
      <c r="J83">
        <v>530</v>
      </c>
      <c r="K83">
        <v>522</v>
      </c>
      <c r="M83" s="11">
        <f t="shared" si="5"/>
        <v>521.66666666666663</v>
      </c>
    </row>
    <row r="85" spans="2:13">
      <c r="B85" s="6" t="s">
        <v>29</v>
      </c>
      <c r="C85" s="7">
        <f t="shared" ref="C85:I85" si="6">AVERAGE(C63:C83)</f>
        <v>27.672727272727276</v>
      </c>
      <c r="D85" s="7">
        <f t="shared" si="6"/>
        <v>60.370000000000005</v>
      </c>
      <c r="E85" s="7">
        <f t="shared" si="6"/>
        <v>523.5</v>
      </c>
      <c r="F85" s="7">
        <f t="shared" si="6"/>
        <v>522.71428571428567</v>
      </c>
      <c r="G85" s="7">
        <f t="shared" si="6"/>
        <v>524</v>
      </c>
      <c r="H85" s="7">
        <f t="shared" si="6"/>
        <v>518.88888888888891</v>
      </c>
      <c r="I85" s="7">
        <f t="shared" si="6"/>
        <v>520.1</v>
      </c>
      <c r="J85" s="7">
        <f t="shared" ref="J85:K85" si="7">AVERAGE(J63:J83)</f>
        <v>524.9</v>
      </c>
      <c r="K85" s="7">
        <f t="shared" si="7"/>
        <v>519.07692307692309</v>
      </c>
      <c r="M85" s="7">
        <f>AVERAGE(M63:M83)</f>
        <v>522.31212121212127</v>
      </c>
    </row>
    <row r="86" spans="2:13">
      <c r="B86" s="6" t="s">
        <v>45</v>
      </c>
      <c r="C86" s="7">
        <f>_xlfn.STDEV.S(C63:C83)</f>
        <v>4.7674082915334255</v>
      </c>
      <c r="D86" s="7">
        <f>_xlfn.STDEV.S(D63:D83)</f>
        <v>4.2039795961022968</v>
      </c>
      <c r="E86" s="7">
        <f>_xlfn.STDEV.S(E63:E83)</f>
        <v>21.023796041628639</v>
      </c>
      <c r="F86" s="7">
        <f>_xlfn.STDEV.S(F63:F83)</f>
        <v>19.388263509266679</v>
      </c>
      <c r="G86" s="7">
        <f t="shared" ref="G86:I86" si="8">_xlfn.STDEV.S(G63:G83)</f>
        <v>21.620096471305846</v>
      </c>
      <c r="H86" s="7">
        <f t="shared" si="8"/>
        <v>20.871298740402121</v>
      </c>
      <c r="I86" s="7">
        <f t="shared" si="8"/>
        <v>18.082834094491076</v>
      </c>
      <c r="J86" s="7">
        <f t="shared" ref="J86:K86" si="9">_xlfn.STDEV.S(J63:J83)</f>
        <v>19.902261178067182</v>
      </c>
      <c r="K86" s="7">
        <f t="shared" si="9"/>
        <v>21.480462201969871</v>
      </c>
      <c r="L86" s="7"/>
      <c r="M86" s="7">
        <f t="shared" ref="M86" si="10">_xlfn.STDEV.S(M63:M83)</f>
        <v>17.161813376908587</v>
      </c>
    </row>
    <row r="87" spans="2:13">
      <c r="B87" t="s">
        <v>46</v>
      </c>
      <c r="C87" s="8">
        <f>CORREL(C63:C83,$I63:$I83)</f>
        <v>0.73360676912705847</v>
      </c>
      <c r="D87" s="8">
        <f>CORREL(D63:D83,$I63:$I83)</f>
        <v>0.48978731697192179</v>
      </c>
      <c r="E87" s="8">
        <f>CORREL(E63:E83,$I63:$I83)</f>
        <v>0.44513454179646761</v>
      </c>
      <c r="F87" s="8">
        <f>CORREL(F63:F83,$I63:$I83)</f>
        <v>0.94436819597058774</v>
      </c>
      <c r="G87" s="8">
        <f t="shared" ref="G87:I87" si="11">CORREL(G63:G83,$I63:$I83)</f>
        <v>0.90953188181085909</v>
      </c>
      <c r="H87" s="8">
        <f t="shared" si="11"/>
        <v>0.95495281899413254</v>
      </c>
      <c r="I87" s="8">
        <f t="shared" si="11"/>
        <v>1</v>
      </c>
      <c r="J87" s="8">
        <f t="shared" ref="J87:K87" si="12">CORREL(J63:J83,$I63:$I83)</f>
        <v>0.93687029860560322</v>
      </c>
      <c r="K87" s="8">
        <f t="shared" si="12"/>
        <v>0.89033819399536551</v>
      </c>
      <c r="L87" s="8"/>
      <c r="M87" s="8">
        <f t="shared" ref="M87" si="13">CORREL(M63:M83,$I63:$I83)</f>
        <v>0.94729118433542325</v>
      </c>
    </row>
    <row r="88" spans="2:13">
      <c r="B88" t="s">
        <v>44</v>
      </c>
      <c r="C88">
        <v>11</v>
      </c>
      <c r="D88">
        <v>10</v>
      </c>
      <c r="E88">
        <v>8</v>
      </c>
      <c r="F88">
        <v>7</v>
      </c>
      <c r="G88">
        <v>8</v>
      </c>
      <c r="H88">
        <v>9</v>
      </c>
      <c r="I88">
        <v>10</v>
      </c>
      <c r="J88">
        <v>10</v>
      </c>
      <c r="K88">
        <v>13</v>
      </c>
      <c r="M88">
        <v>13</v>
      </c>
    </row>
    <row r="91" spans="2:13">
      <c r="B91" t="s">
        <v>47</v>
      </c>
    </row>
    <row r="92" spans="2:13">
      <c r="B92" t="s">
        <v>51</v>
      </c>
    </row>
    <row r="93" spans="2:13">
      <c r="B93" t="s">
        <v>58</v>
      </c>
    </row>
    <row r="97" spans="2:13">
      <c r="B97" s="1" t="s">
        <v>59</v>
      </c>
    </row>
    <row r="98" spans="2:13">
      <c r="B98" s="1"/>
      <c r="F98" s="10" t="s">
        <v>203</v>
      </c>
      <c r="G98" s="10" t="s">
        <v>201</v>
      </c>
      <c r="H98" s="10"/>
      <c r="I98" s="10"/>
      <c r="J98" s="10" t="s">
        <v>201</v>
      </c>
      <c r="K98" s="10"/>
    </row>
    <row r="99" spans="2:13">
      <c r="B99" s="9" t="s">
        <v>33</v>
      </c>
      <c r="C99" s="5" t="s">
        <v>65</v>
      </c>
      <c r="D99" s="5" t="s">
        <v>66</v>
      </c>
      <c r="E99" s="5" t="s">
        <v>40</v>
      </c>
      <c r="F99" s="5" t="s">
        <v>40</v>
      </c>
      <c r="G99" s="5" t="s">
        <v>200</v>
      </c>
      <c r="H99" s="5" t="s">
        <v>42</v>
      </c>
      <c r="I99" s="5" t="s">
        <v>43</v>
      </c>
      <c r="J99" s="18" t="s">
        <v>194</v>
      </c>
      <c r="K99" s="18"/>
      <c r="M99" s="10" t="s">
        <v>35</v>
      </c>
    </row>
    <row r="100" spans="2:13">
      <c r="B100" s="9" t="s">
        <v>34</v>
      </c>
      <c r="C100" s="5" t="s">
        <v>61</v>
      </c>
      <c r="D100" s="5" t="s">
        <v>61</v>
      </c>
      <c r="E100" s="5" t="s">
        <v>61</v>
      </c>
      <c r="F100" s="5" t="s">
        <v>61</v>
      </c>
      <c r="G100" s="5" t="s">
        <v>61</v>
      </c>
      <c r="H100" s="5" t="s">
        <v>61</v>
      </c>
      <c r="I100" s="5" t="s">
        <v>61</v>
      </c>
      <c r="J100" s="18" t="s">
        <v>61</v>
      </c>
      <c r="K100" s="18"/>
      <c r="M100" s="5" t="s">
        <v>36</v>
      </c>
    </row>
    <row r="101" spans="2:13">
      <c r="B101" s="9" t="s">
        <v>38</v>
      </c>
      <c r="C101" s="5" t="s">
        <v>57</v>
      </c>
      <c r="D101" s="5" t="s">
        <v>57</v>
      </c>
      <c r="E101" s="5" t="s">
        <v>39</v>
      </c>
      <c r="F101" s="5" t="s">
        <v>39</v>
      </c>
      <c r="G101" s="5" t="s">
        <v>39</v>
      </c>
      <c r="H101" s="5" t="s">
        <v>39</v>
      </c>
      <c r="I101" s="5" t="s">
        <v>39</v>
      </c>
      <c r="J101" s="18" t="s">
        <v>39</v>
      </c>
      <c r="K101" s="18"/>
      <c r="M101" s="5" t="s">
        <v>39</v>
      </c>
    </row>
    <row r="102" spans="2:13">
      <c r="B102" t="s">
        <v>8</v>
      </c>
      <c r="C102">
        <v>41.2</v>
      </c>
      <c r="D102">
        <v>47.8</v>
      </c>
      <c r="E102">
        <v>527</v>
      </c>
      <c r="F102">
        <v>518</v>
      </c>
      <c r="M102" s="11"/>
    </row>
    <row r="103" spans="2:13">
      <c r="B103" t="s">
        <v>9</v>
      </c>
      <c r="E103">
        <v>520</v>
      </c>
      <c r="F103">
        <v>435</v>
      </c>
      <c r="M103" s="11"/>
    </row>
    <row r="104" spans="2:13">
      <c r="B104" t="s">
        <v>10</v>
      </c>
      <c r="C104">
        <v>27.3</v>
      </c>
      <c r="M104" s="11"/>
    </row>
    <row r="105" spans="2:13">
      <c r="B105" t="s">
        <v>11</v>
      </c>
      <c r="D105">
        <v>40.799999999999997</v>
      </c>
      <c r="E105">
        <v>532</v>
      </c>
      <c r="F105">
        <v>485</v>
      </c>
      <c r="M105" s="11"/>
    </row>
    <row r="106" spans="2:13">
      <c r="B106" s="3" t="s">
        <v>12</v>
      </c>
      <c r="E106">
        <v>509</v>
      </c>
      <c r="F106">
        <v>534</v>
      </c>
      <c r="M106" s="11"/>
    </row>
    <row r="107" spans="2:13">
      <c r="B107" t="s">
        <v>13</v>
      </c>
      <c r="C107">
        <v>33</v>
      </c>
      <c r="D107">
        <v>41</v>
      </c>
      <c r="M107" s="11"/>
    </row>
    <row r="108" spans="2:13">
      <c r="B108" t="s">
        <v>14</v>
      </c>
      <c r="C108">
        <v>30.5</v>
      </c>
      <c r="E108">
        <v>487</v>
      </c>
      <c r="F108">
        <v>466</v>
      </c>
      <c r="J108">
        <v>373</v>
      </c>
      <c r="M108" s="11"/>
    </row>
    <row r="109" spans="2:13">
      <c r="B109" t="s">
        <v>15</v>
      </c>
      <c r="C109">
        <v>44.8</v>
      </c>
      <c r="E109">
        <v>497</v>
      </c>
      <c r="F109">
        <v>522</v>
      </c>
      <c r="M109" s="11"/>
    </row>
    <row r="110" spans="2:13">
      <c r="B110" t="s">
        <v>16</v>
      </c>
      <c r="F110">
        <v>486</v>
      </c>
      <c r="M110" s="11"/>
    </row>
    <row r="111" spans="2:13">
      <c r="B111" t="s">
        <v>17</v>
      </c>
      <c r="M111" s="11"/>
    </row>
    <row r="112" spans="2:13">
      <c r="B112" t="s">
        <v>18</v>
      </c>
      <c r="C112">
        <v>26.5</v>
      </c>
      <c r="D112">
        <v>36.1</v>
      </c>
      <c r="E112">
        <v>475</v>
      </c>
      <c r="G112">
        <v>422</v>
      </c>
      <c r="J112">
        <v>374</v>
      </c>
      <c r="M112" s="11"/>
    </row>
    <row r="113" spans="2:13">
      <c r="B113" t="s">
        <v>19</v>
      </c>
      <c r="D113">
        <v>51.4</v>
      </c>
      <c r="M113" s="11"/>
    </row>
    <row r="114" spans="2:13">
      <c r="B114" t="s">
        <v>20</v>
      </c>
      <c r="C114">
        <v>38.799999999999997</v>
      </c>
      <c r="E114">
        <v>558</v>
      </c>
      <c r="G114">
        <v>582</v>
      </c>
      <c r="M114" s="11"/>
    </row>
    <row r="115" spans="2:13">
      <c r="B115" t="s">
        <v>21</v>
      </c>
      <c r="C115">
        <v>48.3</v>
      </c>
      <c r="E115">
        <v>529</v>
      </c>
      <c r="M115" s="11"/>
    </row>
    <row r="116" spans="2:13">
      <c r="B116" t="s">
        <v>22</v>
      </c>
      <c r="D116">
        <v>49.8</v>
      </c>
      <c r="E116">
        <v>544</v>
      </c>
      <c r="F116">
        <v>581</v>
      </c>
      <c r="G116">
        <v>534</v>
      </c>
      <c r="J116">
        <v>507</v>
      </c>
      <c r="M116" s="11"/>
    </row>
    <row r="117" spans="2:13">
      <c r="B117" t="s">
        <v>23</v>
      </c>
      <c r="J117">
        <v>467</v>
      </c>
      <c r="M117" s="11"/>
    </row>
    <row r="118" spans="2:13">
      <c r="B118" t="s">
        <v>24</v>
      </c>
      <c r="M118" s="11"/>
    </row>
    <row r="119" spans="2:13">
      <c r="B119" t="s">
        <v>25</v>
      </c>
      <c r="C119">
        <v>32</v>
      </c>
      <c r="D119">
        <v>44.4</v>
      </c>
      <c r="E119">
        <v>559</v>
      </c>
      <c r="F119">
        <v>573</v>
      </c>
      <c r="G119">
        <v>497</v>
      </c>
      <c r="J119">
        <v>455</v>
      </c>
      <c r="M119" s="11"/>
    </row>
    <row r="120" spans="2:13">
      <c r="B120" t="s">
        <v>26</v>
      </c>
      <c r="E120">
        <v>523</v>
      </c>
      <c r="F120">
        <v>488</v>
      </c>
      <c r="M120" s="11"/>
    </row>
    <row r="121" spans="2:13">
      <c r="B121" t="s">
        <v>27</v>
      </c>
      <c r="C121">
        <v>38.5</v>
      </c>
      <c r="D121">
        <v>63.7</v>
      </c>
      <c r="M121" s="11"/>
    </row>
    <row r="122" spans="2:13">
      <c r="B122" t="s">
        <v>28</v>
      </c>
      <c r="C122">
        <v>22.8</v>
      </c>
      <c r="D122">
        <v>40.4</v>
      </c>
      <c r="E122">
        <v>480</v>
      </c>
      <c r="F122">
        <v>423</v>
      </c>
      <c r="J122">
        <v>437</v>
      </c>
      <c r="M122" s="11"/>
    </row>
    <row r="124" spans="2:13">
      <c r="B124" s="6" t="s">
        <v>29</v>
      </c>
      <c r="C124" s="7">
        <f>AVERAGE(C102:C122)</f>
        <v>34.881818181818183</v>
      </c>
      <c r="D124" s="7">
        <f>AVERAGE(D102:D122)</f>
        <v>46.155555555555544</v>
      </c>
      <c r="E124" s="7">
        <f>AVERAGE(E102:E122)</f>
        <v>518.46153846153845</v>
      </c>
      <c r="F124" s="7">
        <f>AVERAGE(F102:F122)</f>
        <v>501</v>
      </c>
      <c r="G124" s="7">
        <f>AVERAGE(G102:G122)</f>
        <v>508.75</v>
      </c>
      <c r="H124" s="7"/>
      <c r="I124" s="7"/>
      <c r="J124" s="7">
        <f>AVERAGE(J102:J122)</f>
        <v>435.5</v>
      </c>
      <c r="K124" s="7"/>
      <c r="M124" s="7"/>
    </row>
    <row r="125" spans="2:13">
      <c r="B125" s="6" t="s">
        <v>45</v>
      </c>
      <c r="C125" s="7">
        <f>_xlfn.STDEV.S(C102:C122)</f>
        <v>8.071780247481728</v>
      </c>
      <c r="D125" s="7">
        <f>_xlfn.STDEV.S(D102:D122)</f>
        <v>8.2453185370717037</v>
      </c>
      <c r="E125" s="7">
        <f>_xlfn.STDEV.S(E102:E122)</f>
        <v>27.624311106388955</v>
      </c>
      <c r="F125" s="7">
        <f>_xlfn.STDEV.S(F102:F122)</f>
        <v>50.712917486573382</v>
      </c>
      <c r="G125" s="7">
        <f>_xlfn.STDEV.S(G102:G122)</f>
        <v>67.495061547740903</v>
      </c>
      <c r="H125" s="7"/>
      <c r="I125" s="7"/>
      <c r="J125" s="7">
        <f>_xlfn.STDEV.S(J102:J122)</f>
        <v>53.245657099898764</v>
      </c>
      <c r="K125" s="7"/>
      <c r="L125" s="7"/>
      <c r="M125" s="7"/>
    </row>
    <row r="126" spans="2:13">
      <c r="B126" t="s">
        <v>46</v>
      </c>
      <c r="C126" s="8"/>
      <c r="E126" s="8"/>
      <c r="F126" s="8"/>
      <c r="G126" s="8"/>
      <c r="H126" s="8"/>
      <c r="I126" s="8"/>
      <c r="J126" s="8"/>
      <c r="K126" s="8"/>
      <c r="L126" s="8"/>
      <c r="M126" s="8"/>
    </row>
    <row r="127" spans="2:13">
      <c r="B127" t="s">
        <v>44</v>
      </c>
      <c r="C127">
        <v>11</v>
      </c>
      <c r="D127">
        <v>9</v>
      </c>
      <c r="E127">
        <v>13</v>
      </c>
      <c r="F127">
        <v>11</v>
      </c>
      <c r="G127">
        <v>4</v>
      </c>
      <c r="J127">
        <v>6</v>
      </c>
    </row>
    <row r="130" spans="2:2">
      <c r="B130" t="s">
        <v>58</v>
      </c>
    </row>
    <row r="131" spans="2:2">
      <c r="B131" t="s">
        <v>60</v>
      </c>
    </row>
    <row r="133" spans="2:2">
      <c r="B133" t="s">
        <v>204</v>
      </c>
    </row>
    <row r="134" spans="2:2">
      <c r="B134" t="s">
        <v>202</v>
      </c>
    </row>
  </sheetData>
  <hyperlinks>
    <hyperlink ref="B14" r:id="rId1" xr:uid="{00000000-0004-0000-0100-000000000000}"/>
    <hyperlink ref="B17" r:id="rId2" xr:uid="{00000000-0004-0000-0100-000001000000}"/>
    <hyperlink ref="B11" r:id="rId3" xr:uid="{00000000-0004-0000-0100-000002000000}"/>
    <hyperlink ref="B8" r:id="rId4" xr:uid="{00000000-0004-0000-0100-000003000000}"/>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84"/>
  <sheetViews>
    <sheetView zoomScale="150" zoomScaleNormal="150" zoomScalePageLayoutView="150" workbookViewId="0">
      <selection activeCell="D17" sqref="D17:H17"/>
    </sheetView>
  </sheetViews>
  <sheetFormatPr baseColWidth="10" defaultRowHeight="16"/>
  <cols>
    <col min="2" max="2" width="16.6640625" customWidth="1"/>
    <col min="9" max="9" width="2.83203125" customWidth="1"/>
  </cols>
  <sheetData>
    <row r="2" spans="2:2">
      <c r="B2" s="1" t="s">
        <v>0</v>
      </c>
    </row>
    <row r="3" spans="2:2">
      <c r="B3" s="1" t="s">
        <v>74</v>
      </c>
    </row>
    <row r="5" spans="2:2">
      <c r="B5" s="1" t="s">
        <v>2</v>
      </c>
    </row>
    <row r="6" spans="2:2">
      <c r="B6" s="2" t="s">
        <v>223</v>
      </c>
    </row>
    <row r="7" spans="2:2">
      <c r="B7" t="s">
        <v>209</v>
      </c>
    </row>
    <row r="8" spans="2:2">
      <c r="B8" s="4" t="s">
        <v>207</v>
      </c>
    </row>
    <row r="9" spans="2:2">
      <c r="B9" s="2" t="s">
        <v>208</v>
      </c>
    </row>
    <row r="10" spans="2:2">
      <c r="B10" t="s">
        <v>75</v>
      </c>
    </row>
    <row r="11" spans="2:2">
      <c r="B11" s="4" t="s">
        <v>76</v>
      </c>
    </row>
    <row r="12" spans="2:2">
      <c r="B12" s="2" t="s">
        <v>3</v>
      </c>
    </row>
    <row r="13" spans="2:2">
      <c r="B13" s="2" t="s">
        <v>4</v>
      </c>
    </row>
    <row r="15" spans="2:2">
      <c r="B15" s="1" t="s">
        <v>31</v>
      </c>
    </row>
    <row r="17" spans="2:11">
      <c r="B17" s="9" t="s">
        <v>33</v>
      </c>
      <c r="C17" s="5" t="s">
        <v>82</v>
      </c>
      <c r="D17" s="5" t="s">
        <v>84</v>
      </c>
      <c r="E17" s="5" t="s">
        <v>80</v>
      </c>
      <c r="F17" s="5" t="s">
        <v>79</v>
      </c>
      <c r="G17" s="5" t="s">
        <v>78</v>
      </c>
      <c r="H17" s="5" t="s">
        <v>206</v>
      </c>
      <c r="J17" s="10" t="s">
        <v>35</v>
      </c>
      <c r="K17" s="10"/>
    </row>
    <row r="18" spans="2:11">
      <c r="B18" s="9" t="s">
        <v>34</v>
      </c>
      <c r="C18" s="10"/>
      <c r="D18" s="10" t="s">
        <v>83</v>
      </c>
      <c r="E18" s="5" t="s">
        <v>7</v>
      </c>
      <c r="F18" s="5" t="s">
        <v>7</v>
      </c>
      <c r="G18" s="5" t="s">
        <v>7</v>
      </c>
      <c r="H18" s="5" t="s">
        <v>7</v>
      </c>
      <c r="J18" s="5" t="s">
        <v>81</v>
      </c>
      <c r="K18" s="5"/>
    </row>
    <row r="19" spans="2:11">
      <c r="B19" s="9" t="s">
        <v>38</v>
      </c>
      <c r="C19" s="10"/>
      <c r="D19" s="10" t="s">
        <v>39</v>
      </c>
      <c r="E19" s="5" t="s">
        <v>39</v>
      </c>
      <c r="F19" s="5" t="s">
        <v>39</v>
      </c>
      <c r="G19" s="5" t="s">
        <v>39</v>
      </c>
      <c r="H19" s="5" t="s">
        <v>39</v>
      </c>
      <c r="J19" s="5" t="s">
        <v>39</v>
      </c>
      <c r="K19" s="5"/>
    </row>
    <row r="20" spans="2:11">
      <c r="B20" t="s">
        <v>8</v>
      </c>
      <c r="H20">
        <v>544</v>
      </c>
      <c r="J20" s="11">
        <f t="shared" ref="J20:J40" si="0">AVERAGE(E20:H20)</f>
        <v>544</v>
      </c>
    </row>
    <row r="21" spans="2:11">
      <c r="B21" t="s">
        <v>9</v>
      </c>
      <c r="F21">
        <v>538</v>
      </c>
      <c r="G21">
        <v>529</v>
      </c>
      <c r="H21">
        <v>541</v>
      </c>
      <c r="J21" s="11">
        <f t="shared" si="0"/>
        <v>536</v>
      </c>
    </row>
    <row r="22" spans="2:11">
      <c r="B22" t="s">
        <v>48</v>
      </c>
      <c r="D22">
        <v>507</v>
      </c>
      <c r="F22">
        <v>500</v>
      </c>
      <c r="G22">
        <v>506</v>
      </c>
      <c r="H22">
        <v>525</v>
      </c>
      <c r="J22" s="11">
        <f t="shared" si="0"/>
        <v>510.33333333333331</v>
      </c>
    </row>
    <row r="23" spans="2:11">
      <c r="B23" t="s">
        <v>49</v>
      </c>
      <c r="D23">
        <v>500</v>
      </c>
      <c r="E23">
        <v>548</v>
      </c>
      <c r="F23">
        <v>555</v>
      </c>
      <c r="G23">
        <v>552</v>
      </c>
      <c r="H23">
        <v>543</v>
      </c>
      <c r="J23" s="11">
        <f t="shared" si="0"/>
        <v>549.5</v>
      </c>
    </row>
    <row r="24" spans="2:11">
      <c r="B24" s="3" t="s">
        <v>12</v>
      </c>
      <c r="D24">
        <v>475</v>
      </c>
      <c r="F24">
        <v>546</v>
      </c>
      <c r="G24">
        <v>554</v>
      </c>
      <c r="H24">
        <v>547</v>
      </c>
      <c r="J24" s="11">
        <f t="shared" si="0"/>
        <v>549</v>
      </c>
    </row>
    <row r="25" spans="2:11">
      <c r="B25" t="s">
        <v>13</v>
      </c>
      <c r="D25">
        <v>569</v>
      </c>
      <c r="H25">
        <v>566</v>
      </c>
      <c r="J25" s="11">
        <f>AVERAGE(E25:H25)</f>
        <v>566</v>
      </c>
    </row>
    <row r="26" spans="2:11">
      <c r="B26" t="s">
        <v>14</v>
      </c>
      <c r="D26">
        <v>531</v>
      </c>
      <c r="E26">
        <v>525</v>
      </c>
      <c r="F26">
        <v>522</v>
      </c>
      <c r="G26">
        <v>520</v>
      </c>
      <c r="H26">
        <v>511</v>
      </c>
      <c r="J26" s="11">
        <f t="shared" si="0"/>
        <v>519.5</v>
      </c>
    </row>
    <row r="27" spans="2:11">
      <c r="B27" t="s">
        <v>15</v>
      </c>
      <c r="D27">
        <v>503</v>
      </c>
      <c r="E27">
        <v>539</v>
      </c>
      <c r="F27">
        <v>548</v>
      </c>
      <c r="G27">
        <v>541</v>
      </c>
      <c r="H27">
        <v>537</v>
      </c>
      <c r="J27" s="11">
        <f t="shared" si="0"/>
        <v>541.25</v>
      </c>
    </row>
    <row r="28" spans="2:11">
      <c r="B28" t="s">
        <v>16</v>
      </c>
      <c r="D28">
        <v>504</v>
      </c>
      <c r="J28" s="11"/>
    </row>
    <row r="29" spans="2:11">
      <c r="B29" t="s">
        <v>17</v>
      </c>
      <c r="D29">
        <v>509</v>
      </c>
      <c r="H29">
        <v>567</v>
      </c>
      <c r="J29" s="11">
        <f t="shared" si="0"/>
        <v>567</v>
      </c>
    </row>
    <row r="30" spans="2:11">
      <c r="B30" t="s">
        <v>18</v>
      </c>
      <c r="D30">
        <v>529</v>
      </c>
      <c r="E30">
        <v>541</v>
      </c>
      <c r="F30">
        <v>551</v>
      </c>
      <c r="G30">
        <v>541</v>
      </c>
      <c r="H30">
        <v>548</v>
      </c>
      <c r="J30" s="11">
        <f t="shared" si="0"/>
        <v>545.25</v>
      </c>
    </row>
    <row r="31" spans="2:11">
      <c r="B31" t="s">
        <v>19</v>
      </c>
      <c r="J31" s="11"/>
    </row>
    <row r="32" spans="2:11">
      <c r="B32" t="s">
        <v>20</v>
      </c>
      <c r="D32">
        <v>485</v>
      </c>
      <c r="E32">
        <v>554</v>
      </c>
      <c r="F32">
        <v>547</v>
      </c>
      <c r="G32">
        <v>546</v>
      </c>
      <c r="H32">
        <v>545</v>
      </c>
      <c r="J32" s="11">
        <f t="shared" si="0"/>
        <v>548</v>
      </c>
    </row>
    <row r="33" spans="2:10">
      <c r="B33" t="s">
        <v>21</v>
      </c>
      <c r="D33">
        <v>528</v>
      </c>
      <c r="E33">
        <v>529</v>
      </c>
      <c r="F33">
        <v>532</v>
      </c>
      <c r="G33">
        <v>531</v>
      </c>
      <c r="H33">
        <v>523</v>
      </c>
      <c r="J33" s="11">
        <f t="shared" si="0"/>
        <v>528.75</v>
      </c>
    </row>
    <row r="34" spans="2:10">
      <c r="B34" t="s">
        <v>22</v>
      </c>
      <c r="D34">
        <v>524</v>
      </c>
      <c r="E34">
        <v>499</v>
      </c>
      <c r="F34">
        <v>498</v>
      </c>
      <c r="G34">
        <v>507</v>
      </c>
      <c r="H34">
        <v>559</v>
      </c>
      <c r="J34" s="11">
        <f t="shared" si="0"/>
        <v>515.75</v>
      </c>
    </row>
    <row r="35" spans="2:10">
      <c r="B35" t="s">
        <v>23</v>
      </c>
      <c r="D35">
        <v>478</v>
      </c>
      <c r="H35">
        <v>528</v>
      </c>
      <c r="J35" s="11">
        <f t="shared" si="0"/>
        <v>528</v>
      </c>
    </row>
    <row r="36" spans="2:10">
      <c r="B36" t="s">
        <v>24</v>
      </c>
      <c r="D36">
        <v>504</v>
      </c>
      <c r="F36">
        <v>513</v>
      </c>
      <c r="G36">
        <v>513</v>
      </c>
      <c r="H36">
        <v>528</v>
      </c>
      <c r="J36" s="11">
        <f t="shared" si="0"/>
        <v>518</v>
      </c>
    </row>
    <row r="37" spans="2:10">
      <c r="B37" t="s">
        <v>25</v>
      </c>
      <c r="D37">
        <v>539</v>
      </c>
      <c r="E37">
        <v>561</v>
      </c>
      <c r="F37">
        <v>549</v>
      </c>
      <c r="G37">
        <v>542</v>
      </c>
      <c r="H37">
        <v>555</v>
      </c>
      <c r="J37" s="11">
        <f t="shared" si="0"/>
        <v>551.75</v>
      </c>
    </row>
    <row r="38" spans="2:10">
      <c r="B38" t="s">
        <v>26</v>
      </c>
      <c r="D38">
        <v>511</v>
      </c>
      <c r="J38" s="11"/>
    </row>
    <row r="39" spans="2:10">
      <c r="B39" t="s">
        <v>50</v>
      </c>
      <c r="E39">
        <v>553</v>
      </c>
      <c r="F39">
        <v>539</v>
      </c>
      <c r="G39">
        <v>552</v>
      </c>
      <c r="H39">
        <v>559</v>
      </c>
      <c r="J39" s="11">
        <f t="shared" si="0"/>
        <v>550.75</v>
      </c>
    </row>
    <row r="40" spans="2:10">
      <c r="B40" t="s">
        <v>28</v>
      </c>
      <c r="D40">
        <v>547</v>
      </c>
      <c r="E40">
        <v>542</v>
      </c>
      <c r="F40">
        <v>540</v>
      </c>
      <c r="G40">
        <v>556</v>
      </c>
      <c r="H40">
        <v>549</v>
      </c>
      <c r="J40" s="11">
        <f t="shared" si="0"/>
        <v>546.75</v>
      </c>
    </row>
    <row r="42" spans="2:10">
      <c r="B42" s="6" t="s">
        <v>29</v>
      </c>
      <c r="D42" s="7">
        <f>AVERAGE(D20:D40)</f>
        <v>514.29411764705878</v>
      </c>
      <c r="E42" s="7">
        <f>AVERAGE(E20:E40)</f>
        <v>539.1</v>
      </c>
      <c r="F42" s="7">
        <f>AVERAGE(F20:F40)</f>
        <v>534.14285714285711</v>
      </c>
      <c r="G42" s="7">
        <f>AVERAGE(G20:G40)</f>
        <v>535</v>
      </c>
      <c r="H42" s="7">
        <f>AVERAGE(H20:H40)</f>
        <v>543.05555555555554</v>
      </c>
      <c r="J42" s="7">
        <f>AVERAGE(J20:J40)</f>
        <v>539.75462962962956</v>
      </c>
    </row>
    <row r="43" spans="2:10">
      <c r="B43" s="6" t="s">
        <v>45</v>
      </c>
      <c r="D43" s="7">
        <f t="shared" ref="D43" si="1">_xlfn.STDEV.S(D20:D40)</f>
        <v>24.755718293664881</v>
      </c>
      <c r="E43" s="7">
        <f t="shared" ref="E43:J43" si="2">_xlfn.STDEV.S(E20:E40)</f>
        <v>17.934758307698363</v>
      </c>
      <c r="F43" s="7">
        <f t="shared" si="2"/>
        <v>18.773373709580287</v>
      </c>
      <c r="G43" s="7">
        <f t="shared" si="2"/>
        <v>17.558692784706164</v>
      </c>
      <c r="H43" s="7">
        <f t="shared" ref="H43" si="3">_xlfn.STDEV.S(H20:H40)</f>
        <v>15.493726328922797</v>
      </c>
      <c r="I43" s="7"/>
      <c r="J43" s="7">
        <f t="shared" si="2"/>
        <v>16.525319062462749</v>
      </c>
    </row>
    <row r="44" spans="2:10">
      <c r="B44" t="s">
        <v>46</v>
      </c>
      <c r="D44" s="8">
        <f>CORREL(D20:D40,$G20:$G40)</f>
        <v>-0.12865280786578906</v>
      </c>
      <c r="E44" s="8">
        <f t="shared" ref="E44:J44" si="4">CORREL(E20:E40,$G20:$G40)</f>
        <v>0.8639623697155796</v>
      </c>
      <c r="F44" s="8">
        <f t="shared" si="4"/>
        <v>0.8984271579858385</v>
      </c>
      <c r="G44" s="8">
        <f t="shared" si="4"/>
        <v>0.99999999999999978</v>
      </c>
      <c r="H44" s="8">
        <f t="shared" ref="H44" si="5">CORREL(H20:H40,$G20:$G40)</f>
        <v>0.47321145000794484</v>
      </c>
      <c r="I44" s="8"/>
      <c r="J44" s="8">
        <f t="shared" si="4"/>
        <v>0.95731785776565914</v>
      </c>
    </row>
    <row r="45" spans="2:10">
      <c r="B45" t="s">
        <v>44</v>
      </c>
      <c r="D45">
        <v>17</v>
      </c>
      <c r="E45">
        <v>10</v>
      </c>
      <c r="F45">
        <v>14</v>
      </c>
      <c r="G45">
        <v>14</v>
      </c>
      <c r="H45">
        <v>18</v>
      </c>
      <c r="J45">
        <v>18</v>
      </c>
    </row>
    <row r="47" spans="2:10">
      <c r="B47" t="s">
        <v>77</v>
      </c>
    </row>
    <row r="48" spans="2:10">
      <c r="B48" t="s">
        <v>58</v>
      </c>
    </row>
    <row r="51" spans="2:11">
      <c r="B51" s="1" t="s">
        <v>32</v>
      </c>
    </row>
    <row r="53" spans="2:11">
      <c r="B53" s="9" t="s">
        <v>33</v>
      </c>
      <c r="C53" s="5" t="s">
        <v>82</v>
      </c>
      <c r="D53" s="5" t="s">
        <v>84</v>
      </c>
      <c r="E53" s="5" t="s">
        <v>80</v>
      </c>
      <c r="F53" s="5" t="s">
        <v>79</v>
      </c>
      <c r="G53" s="5" t="s">
        <v>78</v>
      </c>
      <c r="H53" s="5"/>
      <c r="J53" s="10" t="s">
        <v>35</v>
      </c>
      <c r="K53" s="10"/>
    </row>
    <row r="54" spans="2:11">
      <c r="B54" s="9" t="s">
        <v>34</v>
      </c>
      <c r="C54" s="10">
        <v>13</v>
      </c>
      <c r="D54" s="10">
        <v>13</v>
      </c>
      <c r="E54" s="5"/>
      <c r="F54" s="5"/>
      <c r="G54" s="5"/>
      <c r="H54" s="5"/>
      <c r="J54" s="5" t="s">
        <v>81</v>
      </c>
      <c r="K54" s="5"/>
    </row>
    <row r="55" spans="2:11">
      <c r="B55" s="9" t="s">
        <v>38</v>
      </c>
      <c r="C55" s="10" t="s">
        <v>57</v>
      </c>
      <c r="D55" s="10" t="s">
        <v>39</v>
      </c>
      <c r="E55" s="5"/>
      <c r="F55" s="5"/>
      <c r="G55" s="5"/>
      <c r="H55" s="5"/>
      <c r="J55" s="5" t="s">
        <v>39</v>
      </c>
      <c r="K55" s="5"/>
    </row>
    <row r="56" spans="2:11">
      <c r="B56" t="s">
        <v>8</v>
      </c>
      <c r="J56" s="11"/>
    </row>
    <row r="57" spans="2:11">
      <c r="B57" t="s">
        <v>9</v>
      </c>
      <c r="J57" s="11"/>
    </row>
    <row r="58" spans="2:11">
      <c r="B58" t="s">
        <v>48</v>
      </c>
      <c r="C58">
        <v>74</v>
      </c>
      <c r="D58">
        <v>481</v>
      </c>
      <c r="J58" s="11"/>
    </row>
    <row r="59" spans="2:11">
      <c r="B59" t="s">
        <v>49</v>
      </c>
      <c r="D59">
        <v>522</v>
      </c>
      <c r="J59" s="11"/>
    </row>
    <row r="60" spans="2:11">
      <c r="B60" s="3" t="s">
        <v>12</v>
      </c>
      <c r="D60">
        <v>525</v>
      </c>
      <c r="J60" s="11"/>
    </row>
    <row r="61" spans="2:11">
      <c r="B61" t="s">
        <v>13</v>
      </c>
      <c r="C61">
        <v>74</v>
      </c>
      <c r="D61">
        <v>560</v>
      </c>
      <c r="J61" s="11"/>
    </row>
    <row r="62" spans="2:11">
      <c r="B62" t="s">
        <v>14</v>
      </c>
      <c r="D62">
        <v>549</v>
      </c>
      <c r="J62" s="11"/>
    </row>
    <row r="63" spans="2:11">
      <c r="B63" t="s">
        <v>15</v>
      </c>
      <c r="D63">
        <v>522</v>
      </c>
      <c r="J63" s="11"/>
    </row>
    <row r="64" spans="2:11">
      <c r="B64" t="s">
        <v>16</v>
      </c>
      <c r="D64">
        <v>509</v>
      </c>
      <c r="J64" s="11"/>
    </row>
    <row r="65" spans="2:10">
      <c r="B65" t="s">
        <v>17</v>
      </c>
      <c r="D65">
        <v>511</v>
      </c>
      <c r="J65" s="11"/>
    </row>
    <row r="66" spans="2:10">
      <c r="B66" t="s">
        <v>18</v>
      </c>
      <c r="C66">
        <v>65</v>
      </c>
      <c r="D66">
        <v>515</v>
      </c>
      <c r="J66" s="11"/>
    </row>
    <row r="67" spans="2:10">
      <c r="B67" t="s">
        <v>19</v>
      </c>
      <c r="J67" s="11"/>
    </row>
    <row r="68" spans="2:10">
      <c r="B68" t="s">
        <v>20</v>
      </c>
      <c r="C68">
        <v>69</v>
      </c>
      <c r="D68">
        <v>514</v>
      </c>
      <c r="J68" s="11"/>
    </row>
    <row r="69" spans="2:10">
      <c r="B69" t="s">
        <v>21</v>
      </c>
      <c r="D69">
        <v>545</v>
      </c>
      <c r="J69" s="11"/>
    </row>
    <row r="70" spans="2:10">
      <c r="B70" t="s">
        <v>22</v>
      </c>
      <c r="D70">
        <v>516</v>
      </c>
      <c r="J70" s="11"/>
    </row>
    <row r="71" spans="2:10">
      <c r="B71" t="s">
        <v>23</v>
      </c>
      <c r="D71">
        <v>523</v>
      </c>
      <c r="J71" s="11"/>
    </row>
    <row r="72" spans="2:10">
      <c r="B72" t="s">
        <v>24</v>
      </c>
      <c r="D72">
        <v>490</v>
      </c>
      <c r="J72" s="11"/>
    </row>
    <row r="73" spans="2:10">
      <c r="B73" t="s">
        <v>25</v>
      </c>
      <c r="C73">
        <v>72</v>
      </c>
      <c r="D73">
        <v>546</v>
      </c>
      <c r="J73" s="11"/>
    </row>
    <row r="74" spans="2:10">
      <c r="B74" t="s">
        <v>26</v>
      </c>
      <c r="D74">
        <v>536</v>
      </c>
      <c r="J74" s="11"/>
    </row>
    <row r="75" spans="2:10">
      <c r="B75" t="s">
        <v>50</v>
      </c>
      <c r="C75">
        <v>71</v>
      </c>
      <c r="J75" s="11"/>
    </row>
    <row r="76" spans="2:10">
      <c r="B76" t="s">
        <v>28</v>
      </c>
      <c r="C76">
        <v>67</v>
      </c>
      <c r="D76">
        <v>535</v>
      </c>
      <c r="J76" s="11"/>
    </row>
    <row r="78" spans="2:10">
      <c r="B78" s="6" t="s">
        <v>29</v>
      </c>
      <c r="C78" s="7">
        <f>AVERAGE(C56:C76)</f>
        <v>70.285714285714292</v>
      </c>
      <c r="D78" s="7">
        <f>AVERAGE(D56:D76)</f>
        <v>523.47058823529414</v>
      </c>
      <c r="E78" s="7"/>
      <c r="F78" s="7"/>
      <c r="G78" s="7"/>
      <c r="H78" s="7"/>
      <c r="J78" s="7"/>
    </row>
    <row r="79" spans="2:10">
      <c r="B79" s="6" t="s">
        <v>45</v>
      </c>
      <c r="C79" s="7">
        <f t="shared" ref="C79:D79" si="6">_xlfn.STDEV.S(C56:C76)</f>
        <v>3.4503277967117709</v>
      </c>
      <c r="D79" s="7">
        <f t="shared" si="6"/>
        <v>20.555162511698931</v>
      </c>
      <c r="E79" s="7"/>
      <c r="F79" s="7"/>
      <c r="G79" s="7"/>
      <c r="H79" s="7"/>
      <c r="I79" s="7"/>
      <c r="J79" s="7"/>
    </row>
    <row r="80" spans="2:10">
      <c r="B80" t="s">
        <v>46</v>
      </c>
      <c r="C80" s="8"/>
      <c r="E80" s="8"/>
      <c r="F80" s="8"/>
      <c r="G80" s="8"/>
      <c r="H80" s="8"/>
      <c r="I80" s="8"/>
      <c r="J80" s="8"/>
    </row>
    <row r="81" spans="2:4">
      <c r="B81" t="s">
        <v>44</v>
      </c>
      <c r="C81">
        <v>7</v>
      </c>
      <c r="D81">
        <v>17</v>
      </c>
    </row>
    <row r="83" spans="2:4">
      <c r="B83" t="s">
        <v>77</v>
      </c>
    </row>
    <row r="84" spans="2:4">
      <c r="B84" t="s">
        <v>58</v>
      </c>
    </row>
  </sheetData>
  <hyperlinks>
    <hyperlink ref="B11" r:id="rId1" xr:uid="{00000000-0004-0000-0200-000000000000}"/>
    <hyperlink ref="B8" r:id="rId2" xr:uid="{00000000-0004-0000-0200-000001000000}"/>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T112"/>
  <sheetViews>
    <sheetView zoomScale="134" zoomScaleNormal="130" zoomScalePageLayoutView="130" workbookViewId="0">
      <selection activeCell="G91" sqref="G91"/>
    </sheetView>
  </sheetViews>
  <sheetFormatPr baseColWidth="10" defaultRowHeight="16"/>
  <cols>
    <col min="1" max="1" width="6.1640625" customWidth="1"/>
    <col min="2" max="2" width="14.5" customWidth="1"/>
    <col min="10" max="12" width="10.6640625" customWidth="1"/>
    <col min="13" max="13" width="5" customWidth="1"/>
  </cols>
  <sheetData>
    <row r="3" spans="2:20">
      <c r="B3" s="1" t="s">
        <v>262</v>
      </c>
    </row>
    <row r="4" spans="2:20">
      <c r="B4" s="1" t="s">
        <v>263</v>
      </c>
    </row>
    <row r="9" spans="2:20">
      <c r="B9" s="1" t="s">
        <v>268</v>
      </c>
    </row>
    <row r="10" spans="2:20">
      <c r="N10" t="s">
        <v>267</v>
      </c>
    </row>
    <row r="11" spans="2:20">
      <c r="B11" t="s">
        <v>264</v>
      </c>
      <c r="C11">
        <v>1995</v>
      </c>
      <c r="D11">
        <v>1999</v>
      </c>
      <c r="E11">
        <v>2003</v>
      </c>
      <c r="F11">
        <v>2007</v>
      </c>
      <c r="G11">
        <v>2011</v>
      </c>
      <c r="H11">
        <v>2015</v>
      </c>
      <c r="I11">
        <v>2019</v>
      </c>
      <c r="N11">
        <v>1995</v>
      </c>
      <c r="O11">
        <v>1999</v>
      </c>
      <c r="P11">
        <v>2003</v>
      </c>
      <c r="Q11">
        <v>2007</v>
      </c>
      <c r="R11">
        <v>2011</v>
      </c>
      <c r="S11">
        <v>2015</v>
      </c>
      <c r="T11">
        <v>2019</v>
      </c>
    </row>
    <row r="12" spans="2:20">
      <c r="B12" t="s">
        <v>8</v>
      </c>
      <c r="C12">
        <v>502</v>
      </c>
      <c r="E12">
        <v>502</v>
      </c>
      <c r="F12">
        <v>506</v>
      </c>
      <c r="G12">
        <v>510.5</v>
      </c>
      <c r="H12">
        <v>511</v>
      </c>
      <c r="I12">
        <v>516.5</v>
      </c>
      <c r="N12">
        <v>2</v>
      </c>
      <c r="O12">
        <v>0</v>
      </c>
      <c r="P12">
        <v>2</v>
      </c>
      <c r="Q12">
        <v>2</v>
      </c>
      <c r="R12">
        <v>2</v>
      </c>
      <c r="S12">
        <v>2</v>
      </c>
      <c r="T12">
        <v>2</v>
      </c>
    </row>
    <row r="13" spans="2:20">
      <c r="B13" t="s">
        <v>9</v>
      </c>
      <c r="C13">
        <v>531</v>
      </c>
      <c r="F13">
        <v>505</v>
      </c>
      <c r="G13">
        <v>508</v>
      </c>
      <c r="I13">
        <v>539</v>
      </c>
      <c r="N13">
        <v>1</v>
      </c>
      <c r="O13">
        <v>0</v>
      </c>
      <c r="P13">
        <v>0</v>
      </c>
      <c r="Q13">
        <v>1</v>
      </c>
      <c r="R13">
        <v>1</v>
      </c>
      <c r="S13">
        <v>0</v>
      </c>
      <c r="T13">
        <v>1</v>
      </c>
    </row>
    <row r="14" spans="2:20">
      <c r="B14" t="s">
        <v>10</v>
      </c>
      <c r="E14">
        <v>551</v>
      </c>
      <c r="G14">
        <v>549</v>
      </c>
      <c r="H14">
        <v>546</v>
      </c>
      <c r="I14">
        <v>532</v>
      </c>
      <c r="N14">
        <v>0</v>
      </c>
      <c r="O14">
        <v>0</v>
      </c>
      <c r="P14">
        <v>1</v>
      </c>
      <c r="Q14">
        <v>0</v>
      </c>
      <c r="R14">
        <v>1</v>
      </c>
      <c r="S14">
        <v>1</v>
      </c>
      <c r="T14">
        <v>1</v>
      </c>
    </row>
    <row r="15" spans="2:20">
      <c r="B15" t="s">
        <v>11</v>
      </c>
      <c r="C15">
        <v>495</v>
      </c>
      <c r="D15">
        <v>517</v>
      </c>
      <c r="E15">
        <v>516</v>
      </c>
      <c r="F15">
        <v>514.5</v>
      </c>
      <c r="G15">
        <v>515</v>
      </c>
      <c r="H15">
        <v>519</v>
      </c>
      <c r="I15">
        <v>521</v>
      </c>
      <c r="N15">
        <v>2</v>
      </c>
      <c r="O15">
        <v>1</v>
      </c>
      <c r="P15">
        <v>2</v>
      </c>
      <c r="Q15">
        <v>2</v>
      </c>
      <c r="R15">
        <v>2</v>
      </c>
      <c r="S15">
        <v>2</v>
      </c>
      <c r="T15">
        <v>2</v>
      </c>
    </row>
    <row r="16" spans="2:20">
      <c r="B16" t="s">
        <v>12</v>
      </c>
      <c r="F16">
        <v>523</v>
      </c>
      <c r="G16">
        <v>537</v>
      </c>
      <c r="H16">
        <v>539</v>
      </c>
      <c r="I16">
        <v>525</v>
      </c>
      <c r="N16">
        <v>0</v>
      </c>
      <c r="O16">
        <v>0</v>
      </c>
      <c r="P16">
        <v>0</v>
      </c>
      <c r="Q16">
        <v>1</v>
      </c>
      <c r="R16">
        <v>1</v>
      </c>
      <c r="S16">
        <v>1</v>
      </c>
      <c r="T16">
        <v>1</v>
      </c>
    </row>
    <row r="17" spans="2:20">
      <c r="B17" t="s">
        <v>13</v>
      </c>
      <c r="D17">
        <v>520</v>
      </c>
      <c r="G17">
        <v>529.5</v>
      </c>
      <c r="H17">
        <v>535</v>
      </c>
      <c r="I17">
        <v>520.5</v>
      </c>
      <c r="N17">
        <v>0</v>
      </c>
      <c r="O17">
        <v>1</v>
      </c>
      <c r="P17">
        <v>0</v>
      </c>
      <c r="Q17">
        <v>0</v>
      </c>
      <c r="R17">
        <v>2</v>
      </c>
      <c r="S17">
        <v>1</v>
      </c>
      <c r="T17">
        <v>2</v>
      </c>
    </row>
    <row r="18" spans="2:20">
      <c r="B18" t="s">
        <v>14</v>
      </c>
      <c r="H18">
        <v>488</v>
      </c>
      <c r="I18">
        <v>484</v>
      </c>
      <c r="N18">
        <v>0</v>
      </c>
      <c r="O18">
        <v>0</v>
      </c>
      <c r="P18">
        <v>0</v>
      </c>
      <c r="Q18">
        <v>0</v>
      </c>
      <c r="R18">
        <v>0</v>
      </c>
      <c r="S18">
        <v>1</v>
      </c>
      <c r="T18">
        <v>2</v>
      </c>
    </row>
    <row r="19" spans="2:20">
      <c r="B19" t="s">
        <v>15</v>
      </c>
      <c r="F19">
        <v>525</v>
      </c>
      <c r="G19">
        <v>528</v>
      </c>
      <c r="H19">
        <v>522</v>
      </c>
      <c r="I19">
        <v>521</v>
      </c>
      <c r="N19">
        <v>0</v>
      </c>
      <c r="O19">
        <v>0</v>
      </c>
      <c r="P19">
        <v>0</v>
      </c>
      <c r="Q19">
        <v>1</v>
      </c>
      <c r="R19">
        <v>1</v>
      </c>
      <c r="S19">
        <v>1</v>
      </c>
      <c r="T19">
        <v>1</v>
      </c>
    </row>
    <row r="20" spans="2:20">
      <c r="B20" t="s">
        <v>16</v>
      </c>
      <c r="N20">
        <v>0</v>
      </c>
      <c r="O20">
        <v>0</v>
      </c>
      <c r="P20">
        <v>0</v>
      </c>
      <c r="Q20">
        <v>0</v>
      </c>
      <c r="R20">
        <v>0</v>
      </c>
      <c r="S20">
        <v>0</v>
      </c>
      <c r="T20">
        <v>0</v>
      </c>
    </row>
    <row r="21" spans="2:20">
      <c r="B21" t="s">
        <v>17</v>
      </c>
      <c r="C21">
        <v>523</v>
      </c>
      <c r="G21">
        <v>527</v>
      </c>
      <c r="H21">
        <v>535</v>
      </c>
      <c r="I21">
        <v>536</v>
      </c>
      <c r="N21">
        <v>1</v>
      </c>
      <c r="O21">
        <v>0</v>
      </c>
      <c r="P21">
        <v>0</v>
      </c>
      <c r="Q21">
        <v>0</v>
      </c>
      <c r="R21">
        <v>1</v>
      </c>
      <c r="S21">
        <v>2</v>
      </c>
      <c r="T21">
        <v>2</v>
      </c>
    </row>
    <row r="22" spans="2:20">
      <c r="B22" t="s">
        <v>18</v>
      </c>
      <c r="D22">
        <v>479</v>
      </c>
      <c r="E22">
        <v>493.5</v>
      </c>
      <c r="F22">
        <v>493.5</v>
      </c>
      <c r="G22">
        <v>503</v>
      </c>
      <c r="H22">
        <v>500.5</v>
      </c>
      <c r="I22">
        <v>506</v>
      </c>
      <c r="N22">
        <v>0</v>
      </c>
      <c r="O22">
        <v>1</v>
      </c>
      <c r="P22">
        <v>2</v>
      </c>
      <c r="Q22">
        <v>2</v>
      </c>
      <c r="R22">
        <v>2</v>
      </c>
      <c r="S22">
        <v>2</v>
      </c>
      <c r="T22">
        <v>2</v>
      </c>
    </row>
    <row r="23" spans="2:20">
      <c r="B23" t="s">
        <v>19</v>
      </c>
      <c r="C23">
        <v>574</v>
      </c>
      <c r="D23">
        <v>579</v>
      </c>
      <c r="E23">
        <v>567.5</v>
      </c>
      <c r="F23">
        <v>569</v>
      </c>
      <c r="G23">
        <v>577.5</v>
      </c>
      <c r="H23">
        <v>589.5</v>
      </c>
      <c r="I23">
        <v>593.5</v>
      </c>
      <c r="N23">
        <v>2</v>
      </c>
      <c r="O23">
        <v>1</v>
      </c>
      <c r="P23">
        <v>2</v>
      </c>
      <c r="Q23">
        <v>2</v>
      </c>
      <c r="R23">
        <v>2</v>
      </c>
      <c r="S23">
        <v>2</v>
      </c>
      <c r="T23">
        <v>2</v>
      </c>
    </row>
    <row r="24" spans="2:20">
      <c r="B24" t="s">
        <v>20</v>
      </c>
      <c r="C24">
        <v>549</v>
      </c>
      <c r="E24">
        <v>540</v>
      </c>
      <c r="F24">
        <v>535</v>
      </c>
      <c r="G24">
        <v>540</v>
      </c>
      <c r="H24">
        <v>530</v>
      </c>
      <c r="I24">
        <v>538</v>
      </c>
      <c r="N24">
        <v>1</v>
      </c>
      <c r="O24">
        <v>0</v>
      </c>
      <c r="P24">
        <v>1</v>
      </c>
      <c r="Q24">
        <v>1</v>
      </c>
      <c r="R24">
        <v>1</v>
      </c>
      <c r="S24">
        <v>1</v>
      </c>
      <c r="T24">
        <v>1</v>
      </c>
    </row>
    <row r="25" spans="2:20">
      <c r="B25" t="s">
        <v>21</v>
      </c>
      <c r="C25">
        <v>485</v>
      </c>
      <c r="D25">
        <v>491</v>
      </c>
      <c r="E25">
        <v>493.5</v>
      </c>
      <c r="F25">
        <v>492</v>
      </c>
      <c r="G25">
        <v>487</v>
      </c>
      <c r="H25">
        <v>492</v>
      </c>
      <c r="I25">
        <v>484.5</v>
      </c>
      <c r="N25">
        <v>2</v>
      </c>
      <c r="O25">
        <v>1</v>
      </c>
      <c r="P25">
        <v>2</v>
      </c>
      <c r="Q25">
        <v>1</v>
      </c>
      <c r="R25">
        <v>2</v>
      </c>
      <c r="S25">
        <v>2</v>
      </c>
      <c r="T25">
        <v>2</v>
      </c>
    </row>
    <row r="26" spans="2:20">
      <c r="B26" t="s">
        <v>22</v>
      </c>
      <c r="C26">
        <v>487</v>
      </c>
      <c r="E26">
        <v>456</v>
      </c>
      <c r="F26">
        <v>471</v>
      </c>
      <c r="G26">
        <v>485</v>
      </c>
      <c r="H26">
        <v>530.5</v>
      </c>
      <c r="I26">
        <v>523</v>
      </c>
      <c r="N26">
        <v>2</v>
      </c>
      <c r="O26">
        <v>0</v>
      </c>
      <c r="P26">
        <v>2</v>
      </c>
      <c r="Q26">
        <v>2</v>
      </c>
      <c r="R26">
        <v>2</v>
      </c>
      <c r="S26">
        <v>2</v>
      </c>
      <c r="T26">
        <v>2</v>
      </c>
    </row>
    <row r="27" spans="2:20">
      <c r="B27" t="s">
        <v>23</v>
      </c>
      <c r="C27">
        <v>442</v>
      </c>
      <c r="G27">
        <v>532</v>
      </c>
      <c r="H27">
        <v>541</v>
      </c>
      <c r="I27">
        <v>512.5</v>
      </c>
      <c r="N27">
        <v>1</v>
      </c>
      <c r="O27">
        <v>0</v>
      </c>
      <c r="P27">
        <v>0</v>
      </c>
      <c r="Q27">
        <v>0</v>
      </c>
      <c r="R27">
        <v>1</v>
      </c>
      <c r="S27">
        <v>1</v>
      </c>
      <c r="T27">
        <v>2</v>
      </c>
    </row>
    <row r="28" spans="2:20">
      <c r="B28" t="s">
        <v>24</v>
      </c>
      <c r="G28">
        <v>482</v>
      </c>
      <c r="H28">
        <v>505</v>
      </c>
      <c r="I28">
        <v>502</v>
      </c>
      <c r="N28">
        <v>0</v>
      </c>
      <c r="O28">
        <v>0</v>
      </c>
      <c r="P28">
        <v>0</v>
      </c>
      <c r="Q28">
        <v>0</v>
      </c>
      <c r="R28">
        <v>1</v>
      </c>
      <c r="S28">
        <v>1</v>
      </c>
      <c r="T28">
        <v>1</v>
      </c>
    </row>
    <row r="29" spans="2:20">
      <c r="B29" t="s">
        <v>25</v>
      </c>
      <c r="C29">
        <v>540</v>
      </c>
      <c r="E29">
        <v>499</v>
      </c>
      <c r="F29">
        <v>497</v>
      </c>
      <c r="G29">
        <v>494</v>
      </c>
      <c r="H29">
        <v>510</v>
      </c>
      <c r="I29">
        <v>512</v>
      </c>
      <c r="N29">
        <v>1</v>
      </c>
      <c r="O29">
        <v>0</v>
      </c>
      <c r="P29">
        <v>1</v>
      </c>
      <c r="Q29">
        <v>2</v>
      </c>
      <c r="R29">
        <v>2</v>
      </c>
      <c r="S29">
        <v>2</v>
      </c>
      <c r="T29">
        <v>2</v>
      </c>
    </row>
    <row r="30" spans="2:20">
      <c r="B30" t="s">
        <v>26</v>
      </c>
      <c r="N30">
        <v>0</v>
      </c>
      <c r="O30">
        <v>0</v>
      </c>
      <c r="P30">
        <v>0</v>
      </c>
      <c r="Q30">
        <v>0</v>
      </c>
      <c r="R30">
        <v>0</v>
      </c>
      <c r="S30">
        <v>0</v>
      </c>
      <c r="T30">
        <v>0</v>
      </c>
    </row>
    <row r="31" spans="2:20">
      <c r="B31" t="s">
        <v>27</v>
      </c>
      <c r="C31">
        <v>491</v>
      </c>
      <c r="D31">
        <v>496</v>
      </c>
      <c r="E31">
        <v>514.5</v>
      </c>
      <c r="F31">
        <v>527</v>
      </c>
      <c r="G31">
        <v>524.5</v>
      </c>
      <c r="H31">
        <v>532</v>
      </c>
      <c r="I31">
        <v>535.5</v>
      </c>
      <c r="N31">
        <v>2</v>
      </c>
      <c r="O31">
        <v>1</v>
      </c>
      <c r="P31">
        <v>2</v>
      </c>
      <c r="Q31">
        <v>2</v>
      </c>
      <c r="R31">
        <v>2</v>
      </c>
      <c r="S31">
        <v>2</v>
      </c>
      <c r="T31">
        <v>2</v>
      </c>
    </row>
    <row r="32" spans="2:20">
      <c r="B32" t="s">
        <v>28</v>
      </c>
      <c r="C32">
        <v>505</v>
      </c>
      <c r="D32">
        <v>502</v>
      </c>
      <c r="E32">
        <v>511</v>
      </c>
      <c r="F32">
        <v>518.5</v>
      </c>
      <c r="G32">
        <v>525</v>
      </c>
      <c r="H32">
        <v>528.5</v>
      </c>
      <c r="I32">
        <v>525</v>
      </c>
      <c r="N32">
        <v>2</v>
      </c>
      <c r="O32">
        <v>1</v>
      </c>
      <c r="P32">
        <v>2</v>
      </c>
      <c r="Q32">
        <v>2</v>
      </c>
      <c r="R32">
        <v>2</v>
      </c>
      <c r="S32">
        <v>2</v>
      </c>
      <c r="T32">
        <v>2</v>
      </c>
    </row>
    <row r="35" spans="2:20">
      <c r="B35" s="1" t="s">
        <v>269</v>
      </c>
      <c r="O35" t="s">
        <v>267</v>
      </c>
    </row>
    <row r="36" spans="2:20">
      <c r="B36" s="28" t="s">
        <v>264</v>
      </c>
      <c r="C36" s="5">
        <v>1995</v>
      </c>
      <c r="D36" s="5">
        <v>1999</v>
      </c>
      <c r="E36" s="5">
        <v>2003</v>
      </c>
      <c r="F36" s="5">
        <v>2007</v>
      </c>
      <c r="G36" s="5">
        <v>2011</v>
      </c>
      <c r="H36" s="5">
        <v>2015</v>
      </c>
      <c r="I36" s="5">
        <v>2019</v>
      </c>
      <c r="N36">
        <v>1995</v>
      </c>
      <c r="O36">
        <v>1999</v>
      </c>
      <c r="P36">
        <v>2003</v>
      </c>
      <c r="Q36">
        <v>2007</v>
      </c>
      <c r="R36">
        <v>2011</v>
      </c>
      <c r="S36">
        <v>2015</v>
      </c>
      <c r="T36">
        <v>2019</v>
      </c>
    </row>
    <row r="37" spans="2:20">
      <c r="B37" t="s">
        <v>8</v>
      </c>
      <c r="C37">
        <v>517.5</v>
      </c>
      <c r="E37">
        <v>524</v>
      </c>
      <c r="F37">
        <v>521</v>
      </c>
      <c r="G37">
        <v>517.5</v>
      </c>
      <c r="H37">
        <v>518</v>
      </c>
      <c r="I37">
        <v>530.5</v>
      </c>
      <c r="N37">
        <v>2</v>
      </c>
      <c r="O37">
        <v>0</v>
      </c>
      <c r="P37">
        <v>2</v>
      </c>
      <c r="Q37">
        <v>2</v>
      </c>
      <c r="R37">
        <v>2</v>
      </c>
      <c r="S37">
        <v>2</v>
      </c>
      <c r="T37">
        <v>2</v>
      </c>
    </row>
    <row r="38" spans="2:20">
      <c r="B38" t="s">
        <v>9</v>
      </c>
      <c r="C38">
        <v>538</v>
      </c>
      <c r="F38">
        <v>526</v>
      </c>
      <c r="G38">
        <v>532</v>
      </c>
      <c r="I38">
        <v>522</v>
      </c>
      <c r="N38">
        <v>1</v>
      </c>
      <c r="O38">
        <v>0</v>
      </c>
      <c r="P38">
        <v>0</v>
      </c>
      <c r="Q38">
        <v>1</v>
      </c>
      <c r="R38">
        <v>1</v>
      </c>
      <c r="S38">
        <v>0</v>
      </c>
      <c r="T38">
        <v>1</v>
      </c>
    </row>
    <row r="39" spans="2:20">
      <c r="B39" t="s">
        <v>10</v>
      </c>
      <c r="E39">
        <v>518</v>
      </c>
      <c r="G39">
        <v>509</v>
      </c>
      <c r="H39">
        <v>512</v>
      </c>
      <c r="I39">
        <v>501</v>
      </c>
      <c r="N39">
        <v>0</v>
      </c>
      <c r="O39">
        <v>0</v>
      </c>
      <c r="P39">
        <v>1</v>
      </c>
      <c r="Q39">
        <v>0</v>
      </c>
      <c r="R39">
        <v>1</v>
      </c>
      <c r="S39">
        <v>1</v>
      </c>
      <c r="T39">
        <v>1</v>
      </c>
    </row>
    <row r="40" spans="2:20">
      <c r="B40" t="s">
        <v>11</v>
      </c>
      <c r="C40">
        <v>506</v>
      </c>
      <c r="D40">
        <v>518</v>
      </c>
      <c r="E40">
        <v>536.5</v>
      </c>
      <c r="F40">
        <v>531</v>
      </c>
      <c r="G40">
        <v>524.5</v>
      </c>
      <c r="H40">
        <v>525.5</v>
      </c>
      <c r="I40">
        <v>522.5</v>
      </c>
      <c r="N40">
        <v>2</v>
      </c>
      <c r="O40">
        <v>1</v>
      </c>
      <c r="P40">
        <v>2</v>
      </c>
      <c r="Q40">
        <v>2</v>
      </c>
      <c r="R40">
        <v>2</v>
      </c>
      <c r="S40">
        <v>2</v>
      </c>
      <c r="T40">
        <v>2</v>
      </c>
    </row>
    <row r="41" spans="2:20">
      <c r="B41" s="3" t="s">
        <v>12</v>
      </c>
      <c r="F41">
        <v>517</v>
      </c>
      <c r="G41">
        <v>528</v>
      </c>
      <c r="H41">
        <v>527</v>
      </c>
      <c r="I41">
        <v>522</v>
      </c>
      <c r="N41">
        <v>0</v>
      </c>
      <c r="O41">
        <v>0</v>
      </c>
      <c r="P41">
        <v>0</v>
      </c>
      <c r="Q41">
        <v>1</v>
      </c>
      <c r="R41">
        <v>1</v>
      </c>
      <c r="S41">
        <v>1</v>
      </c>
      <c r="T41">
        <v>1</v>
      </c>
    </row>
    <row r="42" spans="2:20">
      <c r="B42" t="s">
        <v>13</v>
      </c>
      <c r="D42">
        <v>535</v>
      </c>
      <c r="G42">
        <v>529</v>
      </c>
      <c r="H42">
        <v>554</v>
      </c>
      <c r="I42">
        <v>549</v>
      </c>
      <c r="N42">
        <v>0</v>
      </c>
      <c r="O42">
        <v>1</v>
      </c>
      <c r="P42">
        <v>0</v>
      </c>
      <c r="Q42">
        <v>0</v>
      </c>
      <c r="R42">
        <v>1</v>
      </c>
      <c r="S42">
        <v>1</v>
      </c>
      <c r="T42">
        <v>2</v>
      </c>
    </row>
    <row r="43" spans="2:20">
      <c r="B43" t="s">
        <v>14</v>
      </c>
      <c r="H43">
        <v>487</v>
      </c>
      <c r="I43">
        <v>488.5</v>
      </c>
      <c r="N43">
        <v>0</v>
      </c>
      <c r="O43">
        <v>0</v>
      </c>
      <c r="P43">
        <v>0</v>
      </c>
      <c r="Q43">
        <v>0</v>
      </c>
      <c r="R43">
        <v>0</v>
      </c>
      <c r="S43">
        <v>1</v>
      </c>
      <c r="T43">
        <v>2</v>
      </c>
    </row>
    <row r="44" spans="2:20">
      <c r="B44" t="s">
        <v>15</v>
      </c>
      <c r="F44">
        <v>528</v>
      </c>
      <c r="G44">
        <v>528</v>
      </c>
      <c r="H44">
        <v>528</v>
      </c>
      <c r="I44">
        <v>518</v>
      </c>
      <c r="N44">
        <v>0</v>
      </c>
      <c r="O44">
        <v>0</v>
      </c>
      <c r="P44">
        <v>0</v>
      </c>
      <c r="Q44">
        <v>1</v>
      </c>
      <c r="R44">
        <v>1</v>
      </c>
      <c r="S44">
        <v>1</v>
      </c>
      <c r="T44">
        <v>1</v>
      </c>
    </row>
    <row r="45" spans="2:20">
      <c r="B45" t="s">
        <v>16</v>
      </c>
      <c r="N45">
        <v>0</v>
      </c>
      <c r="O45">
        <v>0</v>
      </c>
      <c r="P45">
        <v>0</v>
      </c>
      <c r="Q45">
        <v>0</v>
      </c>
      <c r="R45">
        <v>0</v>
      </c>
      <c r="S45">
        <v>0</v>
      </c>
      <c r="T45">
        <v>0</v>
      </c>
    </row>
    <row r="46" spans="2:20">
      <c r="B46" t="s">
        <v>17</v>
      </c>
      <c r="C46">
        <v>515</v>
      </c>
      <c r="G46">
        <v>516</v>
      </c>
      <c r="H46">
        <v>529.5</v>
      </c>
      <c r="I46">
        <v>525.5</v>
      </c>
      <c r="N46">
        <v>1</v>
      </c>
      <c r="O46">
        <v>0</v>
      </c>
      <c r="P46">
        <v>0</v>
      </c>
      <c r="Q46">
        <v>0</v>
      </c>
      <c r="R46">
        <v>1</v>
      </c>
      <c r="S46">
        <v>2</v>
      </c>
      <c r="T46">
        <v>2</v>
      </c>
    </row>
    <row r="47" spans="2:20">
      <c r="B47" t="s">
        <v>18</v>
      </c>
      <c r="D47">
        <v>493</v>
      </c>
      <c r="E47">
        <v>503.5</v>
      </c>
      <c r="F47">
        <v>515</v>
      </c>
      <c r="G47">
        <v>512.5</v>
      </c>
      <c r="H47">
        <v>507.5</v>
      </c>
      <c r="I47">
        <v>505</v>
      </c>
      <c r="N47">
        <v>0</v>
      </c>
      <c r="O47">
        <v>1</v>
      </c>
      <c r="P47">
        <v>2</v>
      </c>
      <c r="Q47">
        <v>2</v>
      </c>
      <c r="R47">
        <v>2</v>
      </c>
      <c r="S47">
        <v>2</v>
      </c>
      <c r="T47">
        <v>2</v>
      </c>
    </row>
    <row r="48" spans="2:20">
      <c r="B48" t="s">
        <v>19</v>
      </c>
      <c r="C48">
        <v>553.5</v>
      </c>
      <c r="D48">
        <v>550</v>
      </c>
      <c r="E48">
        <v>547.5</v>
      </c>
      <c r="F48">
        <v>551</v>
      </c>
      <c r="G48">
        <v>558.5</v>
      </c>
      <c r="H48">
        <v>570</v>
      </c>
      <c r="I48">
        <v>566</v>
      </c>
      <c r="N48">
        <v>2</v>
      </c>
      <c r="O48">
        <v>1</v>
      </c>
      <c r="P48">
        <v>2</v>
      </c>
      <c r="Q48">
        <v>2</v>
      </c>
      <c r="R48">
        <v>2</v>
      </c>
      <c r="S48">
        <v>2</v>
      </c>
      <c r="T48">
        <v>2</v>
      </c>
    </row>
    <row r="49" spans="2:20">
      <c r="B49" t="s">
        <v>20</v>
      </c>
      <c r="C49">
        <v>530</v>
      </c>
      <c r="E49">
        <v>525</v>
      </c>
      <c r="F49">
        <v>523</v>
      </c>
      <c r="G49">
        <v>531</v>
      </c>
      <c r="H49">
        <v>517</v>
      </c>
      <c r="I49">
        <v>518</v>
      </c>
      <c r="N49">
        <v>1</v>
      </c>
      <c r="O49">
        <v>0</v>
      </c>
      <c r="P49">
        <v>1</v>
      </c>
      <c r="Q49">
        <v>1</v>
      </c>
      <c r="R49">
        <v>1</v>
      </c>
      <c r="S49">
        <v>1</v>
      </c>
      <c r="T49">
        <v>1</v>
      </c>
    </row>
    <row r="50" spans="2:20">
      <c r="B50" t="s">
        <v>21</v>
      </c>
      <c r="C50">
        <v>511</v>
      </c>
      <c r="D50">
        <v>510</v>
      </c>
      <c r="F50">
        <v>520</v>
      </c>
      <c r="G50">
        <v>512</v>
      </c>
      <c r="H50">
        <v>509.5</v>
      </c>
      <c r="I50">
        <v>501</v>
      </c>
      <c r="N50">
        <v>1</v>
      </c>
      <c r="O50">
        <v>1</v>
      </c>
      <c r="P50">
        <v>0</v>
      </c>
      <c r="Q50">
        <v>1</v>
      </c>
      <c r="R50">
        <v>1</v>
      </c>
      <c r="S50">
        <v>2</v>
      </c>
      <c r="T50">
        <v>2</v>
      </c>
    </row>
    <row r="51" spans="2:20">
      <c r="B51" t="s">
        <v>22</v>
      </c>
      <c r="C51">
        <v>509</v>
      </c>
      <c r="E51">
        <v>480</v>
      </c>
      <c r="F51">
        <v>482</v>
      </c>
      <c r="G51">
        <v>494</v>
      </c>
      <c r="H51">
        <v>523.5</v>
      </c>
      <c r="I51">
        <v>517</v>
      </c>
      <c r="N51">
        <v>2</v>
      </c>
      <c r="O51">
        <v>0</v>
      </c>
      <c r="P51">
        <v>2</v>
      </c>
      <c r="Q51">
        <v>2</v>
      </c>
      <c r="R51">
        <v>2</v>
      </c>
      <c r="S51">
        <v>2</v>
      </c>
      <c r="T51">
        <v>2</v>
      </c>
    </row>
    <row r="52" spans="2:20">
      <c r="B52" t="s">
        <v>23</v>
      </c>
      <c r="C52">
        <v>452</v>
      </c>
      <c r="G52">
        <v>522</v>
      </c>
      <c r="H52">
        <v>508</v>
      </c>
      <c r="I52">
        <v>511.5</v>
      </c>
      <c r="N52">
        <v>1</v>
      </c>
      <c r="O52">
        <v>0</v>
      </c>
      <c r="P52">
        <v>0</v>
      </c>
      <c r="Q52">
        <v>0</v>
      </c>
      <c r="R52">
        <v>1</v>
      </c>
      <c r="S52">
        <v>1</v>
      </c>
      <c r="T52">
        <v>2</v>
      </c>
    </row>
    <row r="53" spans="2:20">
      <c r="B53" t="s">
        <v>24</v>
      </c>
      <c r="H53">
        <v>518</v>
      </c>
      <c r="I53">
        <v>511</v>
      </c>
      <c r="N53">
        <v>0</v>
      </c>
      <c r="O53">
        <v>0</v>
      </c>
      <c r="P53">
        <v>0</v>
      </c>
      <c r="Q53">
        <v>0</v>
      </c>
      <c r="R53">
        <v>0</v>
      </c>
      <c r="S53">
        <v>1</v>
      </c>
      <c r="T53">
        <v>1</v>
      </c>
    </row>
    <row r="54" spans="2:20">
      <c r="B54" t="s">
        <v>25</v>
      </c>
      <c r="C54">
        <v>553</v>
      </c>
      <c r="E54">
        <v>524</v>
      </c>
      <c r="F54">
        <v>518</v>
      </c>
      <c r="G54">
        <v>521</v>
      </c>
      <c r="H54">
        <v>531</v>
      </c>
      <c r="I54">
        <v>529</v>
      </c>
      <c r="N54">
        <v>1</v>
      </c>
      <c r="O54">
        <v>0</v>
      </c>
      <c r="P54">
        <v>1</v>
      </c>
      <c r="Q54">
        <v>2</v>
      </c>
      <c r="R54">
        <v>2</v>
      </c>
      <c r="S54">
        <v>2</v>
      </c>
      <c r="T54">
        <v>2</v>
      </c>
    </row>
    <row r="55" spans="2:20">
      <c r="B55" t="s">
        <v>26</v>
      </c>
      <c r="N55">
        <v>0</v>
      </c>
      <c r="O55">
        <v>0</v>
      </c>
      <c r="P55">
        <v>0</v>
      </c>
      <c r="Q55">
        <v>0</v>
      </c>
      <c r="R55">
        <v>0</v>
      </c>
      <c r="S55">
        <v>0</v>
      </c>
      <c r="T55">
        <v>0</v>
      </c>
    </row>
    <row r="56" spans="2:20">
      <c r="B56" t="s">
        <v>27</v>
      </c>
      <c r="C56">
        <v>530.5</v>
      </c>
      <c r="D56">
        <v>538</v>
      </c>
      <c r="E56">
        <v>542</v>
      </c>
      <c r="F56">
        <v>542</v>
      </c>
      <c r="G56">
        <v>531</v>
      </c>
      <c r="H56">
        <v>536.5</v>
      </c>
      <c r="I56">
        <v>527</v>
      </c>
      <c r="N56">
        <v>2</v>
      </c>
      <c r="O56">
        <v>1</v>
      </c>
      <c r="P56">
        <v>2</v>
      </c>
      <c r="Q56">
        <v>2</v>
      </c>
      <c r="R56">
        <v>2</v>
      </c>
      <c r="S56">
        <v>2</v>
      </c>
      <c r="T56">
        <v>2</v>
      </c>
    </row>
    <row r="57" spans="2:20">
      <c r="B57" t="s">
        <v>28</v>
      </c>
      <c r="C57">
        <v>527.5</v>
      </c>
      <c r="D57">
        <v>515</v>
      </c>
      <c r="E57">
        <v>531.5</v>
      </c>
      <c r="F57">
        <v>529.5</v>
      </c>
      <c r="G57">
        <v>534.5</v>
      </c>
      <c r="H57">
        <v>538</v>
      </c>
      <c r="I57">
        <v>530.5</v>
      </c>
      <c r="N57">
        <v>2</v>
      </c>
      <c r="O57">
        <v>1</v>
      </c>
      <c r="P57">
        <v>2</v>
      </c>
      <c r="Q57">
        <v>2</v>
      </c>
      <c r="R57">
        <v>2</v>
      </c>
      <c r="S57">
        <v>2</v>
      </c>
      <c r="T57">
        <v>2</v>
      </c>
    </row>
    <row r="59" spans="2:20">
      <c r="B59" s="1" t="s">
        <v>270</v>
      </c>
    </row>
    <row r="60" spans="2:20">
      <c r="C60" s="5" t="s">
        <v>84</v>
      </c>
      <c r="D60" s="5" t="s">
        <v>80</v>
      </c>
      <c r="F60" s="5" t="s">
        <v>79</v>
      </c>
      <c r="G60" s="5" t="s">
        <v>78</v>
      </c>
      <c r="H60" s="5" t="s">
        <v>206</v>
      </c>
      <c r="N60" t="s">
        <v>267</v>
      </c>
    </row>
    <row r="61" spans="2:20">
      <c r="C61">
        <v>1995</v>
      </c>
      <c r="D61">
        <v>1999</v>
      </c>
      <c r="E61">
        <v>2003</v>
      </c>
      <c r="F61">
        <v>2007</v>
      </c>
      <c r="G61">
        <v>2011</v>
      </c>
      <c r="H61">
        <v>2015</v>
      </c>
      <c r="I61">
        <v>2019</v>
      </c>
      <c r="N61">
        <v>1995</v>
      </c>
      <c r="O61">
        <v>1999</v>
      </c>
      <c r="P61">
        <v>2003</v>
      </c>
      <c r="Q61">
        <v>2007</v>
      </c>
      <c r="R61">
        <v>2011</v>
      </c>
      <c r="S61">
        <v>2015</v>
      </c>
      <c r="T61">
        <v>2019</v>
      </c>
    </row>
    <row r="62" spans="2:20">
      <c r="B62" t="s">
        <v>8</v>
      </c>
      <c r="H62">
        <v>544</v>
      </c>
      <c r="N62">
        <v>0</v>
      </c>
      <c r="O62">
        <v>0</v>
      </c>
      <c r="P62">
        <v>0</v>
      </c>
      <c r="Q62">
        <v>0</v>
      </c>
      <c r="R62">
        <v>0</v>
      </c>
      <c r="S62">
        <v>1</v>
      </c>
      <c r="T62">
        <v>0</v>
      </c>
    </row>
    <row r="63" spans="2:20">
      <c r="B63" t="s">
        <v>9</v>
      </c>
      <c r="F63">
        <v>538</v>
      </c>
      <c r="G63">
        <v>529</v>
      </c>
      <c r="H63">
        <v>541</v>
      </c>
      <c r="N63">
        <v>0</v>
      </c>
      <c r="O63">
        <v>0</v>
      </c>
      <c r="P63">
        <v>0</v>
      </c>
      <c r="Q63">
        <v>1</v>
      </c>
      <c r="R63">
        <v>1</v>
      </c>
      <c r="S63">
        <v>1</v>
      </c>
      <c r="T63">
        <v>0</v>
      </c>
    </row>
    <row r="64" spans="2:20">
      <c r="B64" t="s">
        <v>10</v>
      </c>
      <c r="C64">
        <v>507</v>
      </c>
      <c r="F64">
        <v>500</v>
      </c>
      <c r="G64">
        <v>506</v>
      </c>
      <c r="H64">
        <v>525</v>
      </c>
      <c r="N64">
        <v>1</v>
      </c>
      <c r="O64">
        <v>0</v>
      </c>
      <c r="P64">
        <v>0</v>
      </c>
      <c r="Q64">
        <v>1</v>
      </c>
      <c r="R64">
        <v>1</v>
      </c>
      <c r="S64">
        <v>1</v>
      </c>
      <c r="T64">
        <v>0</v>
      </c>
    </row>
    <row r="65" spans="2:20">
      <c r="B65" t="s">
        <v>11</v>
      </c>
      <c r="C65">
        <v>500</v>
      </c>
      <c r="D65">
        <v>548</v>
      </c>
      <c r="F65">
        <v>555</v>
      </c>
      <c r="G65">
        <v>552</v>
      </c>
      <c r="H65">
        <v>543</v>
      </c>
      <c r="N65">
        <v>1</v>
      </c>
      <c r="O65">
        <v>1</v>
      </c>
      <c r="P65">
        <v>0</v>
      </c>
      <c r="Q65">
        <v>1</v>
      </c>
      <c r="R65">
        <v>1</v>
      </c>
      <c r="S65">
        <v>1</v>
      </c>
      <c r="T65">
        <v>0</v>
      </c>
    </row>
    <row r="66" spans="2:20">
      <c r="B66" t="s">
        <v>12</v>
      </c>
      <c r="C66">
        <v>475</v>
      </c>
      <c r="F66">
        <v>546</v>
      </c>
      <c r="G66">
        <v>554</v>
      </c>
      <c r="H66">
        <v>547</v>
      </c>
      <c r="N66">
        <v>1</v>
      </c>
      <c r="O66">
        <v>0</v>
      </c>
      <c r="P66">
        <v>0</v>
      </c>
      <c r="Q66">
        <v>1</v>
      </c>
      <c r="R66">
        <v>1</v>
      </c>
      <c r="S66">
        <v>1</v>
      </c>
      <c r="T66">
        <v>0</v>
      </c>
    </row>
    <row r="67" spans="2:20">
      <c r="B67" t="s">
        <v>13</v>
      </c>
      <c r="C67">
        <v>569</v>
      </c>
      <c r="H67">
        <v>566</v>
      </c>
      <c r="N67">
        <v>1</v>
      </c>
      <c r="O67">
        <v>0</v>
      </c>
      <c r="P67">
        <v>0</v>
      </c>
      <c r="Q67">
        <v>0</v>
      </c>
      <c r="R67">
        <v>0</v>
      </c>
      <c r="S67">
        <v>1</v>
      </c>
      <c r="T67">
        <v>0</v>
      </c>
    </row>
    <row r="68" spans="2:20">
      <c r="B68" t="s">
        <v>14</v>
      </c>
      <c r="C68">
        <v>531</v>
      </c>
      <c r="D68">
        <v>525</v>
      </c>
      <c r="F68">
        <v>522</v>
      </c>
      <c r="G68">
        <v>520</v>
      </c>
      <c r="H68">
        <v>511</v>
      </c>
      <c r="N68">
        <v>1</v>
      </c>
      <c r="O68">
        <v>1</v>
      </c>
      <c r="P68">
        <v>0</v>
      </c>
      <c r="Q68">
        <v>1</v>
      </c>
      <c r="R68">
        <v>1</v>
      </c>
      <c r="S68">
        <v>1</v>
      </c>
      <c r="T68">
        <v>0</v>
      </c>
    </row>
    <row r="69" spans="2:20">
      <c r="B69" t="s">
        <v>15</v>
      </c>
      <c r="C69">
        <v>503</v>
      </c>
      <c r="D69">
        <v>539</v>
      </c>
      <c r="F69">
        <v>548</v>
      </c>
      <c r="G69">
        <v>541</v>
      </c>
      <c r="H69">
        <v>537</v>
      </c>
      <c r="N69">
        <v>1</v>
      </c>
      <c r="O69">
        <v>1</v>
      </c>
      <c r="P69">
        <v>0</v>
      </c>
      <c r="Q69">
        <v>1</v>
      </c>
      <c r="R69">
        <v>1</v>
      </c>
      <c r="S69">
        <v>1</v>
      </c>
      <c r="T69">
        <v>0</v>
      </c>
    </row>
    <row r="70" spans="2:20">
      <c r="B70" t="s">
        <v>16</v>
      </c>
      <c r="C70">
        <v>504</v>
      </c>
      <c r="N70">
        <v>1</v>
      </c>
      <c r="O70">
        <v>0</v>
      </c>
      <c r="P70">
        <v>0</v>
      </c>
      <c r="Q70">
        <v>0</v>
      </c>
      <c r="R70">
        <v>0</v>
      </c>
      <c r="S70">
        <v>0</v>
      </c>
      <c r="T70">
        <v>0</v>
      </c>
    </row>
    <row r="71" spans="2:20">
      <c r="B71" t="s">
        <v>17</v>
      </c>
      <c r="C71">
        <v>509</v>
      </c>
      <c r="H71">
        <v>567</v>
      </c>
      <c r="N71">
        <v>1</v>
      </c>
      <c r="O71">
        <v>0</v>
      </c>
      <c r="P71">
        <v>0</v>
      </c>
      <c r="Q71">
        <v>0</v>
      </c>
      <c r="R71">
        <v>0</v>
      </c>
      <c r="S71">
        <v>1</v>
      </c>
      <c r="T71">
        <v>0</v>
      </c>
    </row>
    <row r="72" spans="2:20">
      <c r="B72" t="s">
        <v>18</v>
      </c>
      <c r="C72">
        <v>529</v>
      </c>
      <c r="D72">
        <v>541</v>
      </c>
      <c r="F72">
        <v>551</v>
      </c>
      <c r="G72">
        <v>541</v>
      </c>
      <c r="H72">
        <v>548</v>
      </c>
      <c r="N72">
        <v>1</v>
      </c>
      <c r="O72">
        <v>1</v>
      </c>
      <c r="P72">
        <v>0</v>
      </c>
      <c r="Q72">
        <v>1</v>
      </c>
      <c r="R72">
        <v>1</v>
      </c>
      <c r="S72">
        <v>1</v>
      </c>
      <c r="T72">
        <v>0</v>
      </c>
    </row>
    <row r="73" spans="2:20">
      <c r="B73" t="s">
        <v>19</v>
      </c>
      <c r="N73">
        <v>0</v>
      </c>
      <c r="O73">
        <v>0</v>
      </c>
      <c r="P73">
        <v>0</v>
      </c>
      <c r="Q73">
        <v>0</v>
      </c>
      <c r="R73">
        <v>0</v>
      </c>
      <c r="S73">
        <v>0</v>
      </c>
      <c r="T73">
        <v>0</v>
      </c>
    </row>
    <row r="74" spans="2:20">
      <c r="B74" t="s">
        <v>20</v>
      </c>
      <c r="C74">
        <v>485</v>
      </c>
      <c r="D74">
        <v>554</v>
      </c>
      <c r="F74">
        <v>547</v>
      </c>
      <c r="G74">
        <v>546</v>
      </c>
      <c r="H74">
        <v>545</v>
      </c>
      <c r="N74">
        <v>1</v>
      </c>
      <c r="O74">
        <v>1</v>
      </c>
      <c r="P74">
        <v>0</v>
      </c>
      <c r="Q74">
        <v>1</v>
      </c>
      <c r="R74">
        <v>1</v>
      </c>
      <c r="S74">
        <v>1</v>
      </c>
      <c r="T74">
        <v>0</v>
      </c>
    </row>
    <row r="75" spans="2:20">
      <c r="B75" t="s">
        <v>21</v>
      </c>
      <c r="C75">
        <v>528</v>
      </c>
      <c r="D75">
        <v>529</v>
      </c>
      <c r="F75">
        <v>532</v>
      </c>
      <c r="G75">
        <v>531</v>
      </c>
      <c r="H75">
        <v>523</v>
      </c>
      <c r="N75">
        <v>1</v>
      </c>
      <c r="O75">
        <v>1</v>
      </c>
      <c r="P75">
        <v>0</v>
      </c>
      <c r="Q75">
        <v>1</v>
      </c>
      <c r="R75">
        <v>1</v>
      </c>
      <c r="S75">
        <v>1</v>
      </c>
      <c r="T75">
        <v>0</v>
      </c>
    </row>
    <row r="76" spans="2:20">
      <c r="B76" t="s">
        <v>22</v>
      </c>
      <c r="C76">
        <v>524</v>
      </c>
      <c r="D76">
        <v>499</v>
      </c>
      <c r="F76">
        <v>498</v>
      </c>
      <c r="G76">
        <v>507</v>
      </c>
      <c r="H76">
        <v>559</v>
      </c>
      <c r="N76">
        <v>1</v>
      </c>
      <c r="O76">
        <v>1</v>
      </c>
      <c r="P76">
        <v>0</v>
      </c>
      <c r="Q76">
        <v>1</v>
      </c>
      <c r="R76">
        <v>1</v>
      </c>
      <c r="S76">
        <v>1</v>
      </c>
      <c r="T76">
        <v>0</v>
      </c>
    </row>
    <row r="77" spans="2:20">
      <c r="B77" t="s">
        <v>23</v>
      </c>
      <c r="C77">
        <v>478</v>
      </c>
      <c r="H77">
        <v>528</v>
      </c>
      <c r="N77">
        <v>1</v>
      </c>
      <c r="O77">
        <v>0</v>
      </c>
      <c r="P77">
        <v>0</v>
      </c>
      <c r="Q77">
        <v>0</v>
      </c>
      <c r="R77">
        <v>0</v>
      </c>
      <c r="S77">
        <v>1</v>
      </c>
      <c r="T77">
        <v>0</v>
      </c>
    </row>
    <row r="78" spans="2:20">
      <c r="B78" t="s">
        <v>24</v>
      </c>
      <c r="C78">
        <v>504</v>
      </c>
      <c r="F78">
        <v>513</v>
      </c>
      <c r="G78">
        <v>513</v>
      </c>
      <c r="H78">
        <v>528</v>
      </c>
      <c r="N78">
        <v>1</v>
      </c>
      <c r="O78">
        <v>0</v>
      </c>
      <c r="P78">
        <v>0</v>
      </c>
      <c r="Q78">
        <v>1</v>
      </c>
      <c r="R78">
        <v>1</v>
      </c>
      <c r="S78">
        <v>1</v>
      </c>
      <c r="T78">
        <v>0</v>
      </c>
    </row>
    <row r="79" spans="2:20">
      <c r="B79" t="s">
        <v>25</v>
      </c>
      <c r="C79">
        <v>539</v>
      </c>
      <c r="D79">
        <v>561</v>
      </c>
      <c r="F79">
        <v>549</v>
      </c>
      <c r="G79">
        <v>542</v>
      </c>
      <c r="H79">
        <v>555</v>
      </c>
      <c r="N79">
        <v>1</v>
      </c>
      <c r="O79">
        <v>1</v>
      </c>
      <c r="P79">
        <v>0</v>
      </c>
      <c r="Q79">
        <v>1</v>
      </c>
      <c r="R79">
        <v>1</v>
      </c>
      <c r="S79">
        <v>1</v>
      </c>
      <c r="T79">
        <v>0</v>
      </c>
    </row>
    <row r="80" spans="2:20">
      <c r="B80" t="s">
        <v>26</v>
      </c>
      <c r="C80">
        <v>511</v>
      </c>
      <c r="N80">
        <v>1</v>
      </c>
      <c r="O80">
        <v>0</v>
      </c>
      <c r="P80">
        <v>0</v>
      </c>
      <c r="Q80">
        <v>0</v>
      </c>
      <c r="R80">
        <v>0</v>
      </c>
      <c r="S80">
        <v>0</v>
      </c>
      <c r="T80">
        <v>0</v>
      </c>
    </row>
    <row r="81" spans="2:20">
      <c r="B81" t="s">
        <v>27</v>
      </c>
      <c r="D81">
        <v>553</v>
      </c>
      <c r="F81">
        <v>539</v>
      </c>
      <c r="G81">
        <v>552</v>
      </c>
      <c r="H81">
        <v>559</v>
      </c>
      <c r="N81">
        <v>0</v>
      </c>
      <c r="O81">
        <v>1</v>
      </c>
      <c r="P81">
        <v>0</v>
      </c>
      <c r="Q81">
        <v>1</v>
      </c>
      <c r="R81">
        <v>1</v>
      </c>
      <c r="S81">
        <v>1</v>
      </c>
      <c r="T81">
        <v>0</v>
      </c>
    </row>
    <row r="82" spans="2:20">
      <c r="B82" t="s">
        <v>28</v>
      </c>
      <c r="C82">
        <v>547</v>
      </c>
      <c r="D82">
        <v>542</v>
      </c>
      <c r="F82">
        <v>540</v>
      </c>
      <c r="G82">
        <v>556</v>
      </c>
      <c r="H82">
        <v>549</v>
      </c>
      <c r="N82">
        <v>1</v>
      </c>
      <c r="O82">
        <v>1</v>
      </c>
      <c r="P82">
        <v>0</v>
      </c>
      <c r="Q82">
        <v>1</v>
      </c>
      <c r="R82">
        <v>1</v>
      </c>
      <c r="S82">
        <v>1</v>
      </c>
      <c r="T82">
        <v>0</v>
      </c>
    </row>
    <row r="85" spans="2:20">
      <c r="B85" s="1" t="s">
        <v>272</v>
      </c>
    </row>
    <row r="86" spans="2:20">
      <c r="K86" t="s">
        <v>275</v>
      </c>
      <c r="N86" t="s">
        <v>271</v>
      </c>
    </row>
    <row r="87" spans="2:20">
      <c r="B87" t="s">
        <v>264</v>
      </c>
      <c r="C87">
        <v>1995</v>
      </c>
      <c r="D87">
        <v>1999</v>
      </c>
      <c r="E87">
        <v>2003</v>
      </c>
      <c r="F87">
        <v>2007</v>
      </c>
      <c r="G87" s="1">
        <v>2011</v>
      </c>
      <c r="H87">
        <v>2015</v>
      </c>
      <c r="I87">
        <v>2019</v>
      </c>
      <c r="J87" t="s">
        <v>273</v>
      </c>
      <c r="K87">
        <v>2011</v>
      </c>
      <c r="N87">
        <v>1995</v>
      </c>
      <c r="O87">
        <v>1999</v>
      </c>
      <c r="P87">
        <v>2003</v>
      </c>
      <c r="Q87">
        <v>2007</v>
      </c>
      <c r="R87">
        <v>2011</v>
      </c>
      <c r="S87">
        <v>2015</v>
      </c>
      <c r="T87">
        <v>2019</v>
      </c>
    </row>
    <row r="88" spans="2:20">
      <c r="B88" t="s">
        <v>265</v>
      </c>
    </row>
    <row r="89" spans="2:20">
      <c r="B89" t="s">
        <v>266</v>
      </c>
    </row>
    <row r="90" spans="2:20">
      <c r="B90" t="s">
        <v>8</v>
      </c>
      <c r="C90" s="11">
        <f t="shared" ref="C90:C110" si="0">IF(N90=0,"",(C12*N12+C37*N37+C62*N62)/N90)</f>
        <v>509.75</v>
      </c>
      <c r="D90" s="11" t="str">
        <f t="shared" ref="D90:D110" si="1">IF(O90=0,"",(D12*O12+D37*O37+D62*O62)/O90)</f>
        <v/>
      </c>
      <c r="E90" s="11">
        <f t="shared" ref="E90:E110" si="2">IF(P90=0,"",(E12*P12+E37*P37+E62*P62)/P90)</f>
        <v>513</v>
      </c>
      <c r="F90" s="11">
        <f t="shared" ref="F90:F110" si="3">IF(Q90=0,"",(F12*Q12+F37*Q37+F62*Q62)/Q90)</f>
        <v>513.5</v>
      </c>
      <c r="G90" s="11">
        <f>IF(R90=0,"",(G12*R12+G37*R37+G62*R62)/R90)</f>
        <v>514</v>
      </c>
      <c r="H90" s="11">
        <f t="shared" ref="H90:H110" si="4">IF(S90=0,"",(H12*S12+H37*S37+H62*S62)/S90)</f>
        <v>520.4</v>
      </c>
      <c r="I90" s="11">
        <f t="shared" ref="I90:I110" si="5">IF(T90=0,"",(I12*T12+I37*T37+I62*T62)/T90)</f>
        <v>523.5</v>
      </c>
      <c r="J90" s="11">
        <f>AVERAGE(C90:I90)</f>
        <v>515.69166666666672</v>
      </c>
      <c r="K90" s="11">
        <f>G90</f>
        <v>514</v>
      </c>
      <c r="L90" s="11">
        <f>K90*100/K$112</f>
        <v>98.417903779494281</v>
      </c>
      <c r="M90" s="11"/>
      <c r="N90">
        <f t="shared" ref="N90:T99" si="6">N12+N37+N62</f>
        <v>4</v>
      </c>
      <c r="O90">
        <f t="shared" si="6"/>
        <v>0</v>
      </c>
      <c r="P90">
        <f t="shared" si="6"/>
        <v>4</v>
      </c>
      <c r="Q90">
        <f t="shared" si="6"/>
        <v>4</v>
      </c>
      <c r="R90">
        <f t="shared" si="6"/>
        <v>4</v>
      </c>
      <c r="S90">
        <f t="shared" si="6"/>
        <v>5</v>
      </c>
      <c r="T90">
        <f t="shared" si="6"/>
        <v>4</v>
      </c>
    </row>
    <row r="91" spans="2:20">
      <c r="B91" t="s">
        <v>9</v>
      </c>
      <c r="C91" s="11">
        <f t="shared" si="0"/>
        <v>534.5</v>
      </c>
      <c r="D91" s="11" t="str">
        <f t="shared" si="1"/>
        <v/>
      </c>
      <c r="E91" s="11" t="str">
        <f t="shared" si="2"/>
        <v/>
      </c>
      <c r="F91" s="11">
        <f t="shared" si="3"/>
        <v>523</v>
      </c>
      <c r="G91" s="11">
        <f t="shared" ref="G91:G110" si="7">IF(R91=0,"",(G13*R13+G38*R38+G63*R63)/R91)</f>
        <v>523</v>
      </c>
      <c r="H91" s="11">
        <f t="shared" si="4"/>
        <v>541</v>
      </c>
      <c r="I91" s="11">
        <f t="shared" si="5"/>
        <v>530.5</v>
      </c>
      <c r="J91" s="11">
        <f t="shared" ref="J91:J110" si="8">AVERAGE(C91:I91)</f>
        <v>530.4</v>
      </c>
      <c r="K91" s="11">
        <f t="shared" ref="K91:K110" si="9">G91</f>
        <v>523</v>
      </c>
      <c r="L91" s="11">
        <f t="shared" ref="L91:L112" si="10">K91*100/K$112</f>
        <v>100.14117446824029</v>
      </c>
      <c r="M91" s="11"/>
      <c r="N91">
        <f t="shared" si="6"/>
        <v>2</v>
      </c>
      <c r="O91">
        <f t="shared" si="6"/>
        <v>0</v>
      </c>
      <c r="P91">
        <f t="shared" si="6"/>
        <v>0</v>
      </c>
      <c r="Q91">
        <f t="shared" si="6"/>
        <v>3</v>
      </c>
      <c r="R91">
        <f t="shared" si="6"/>
        <v>3</v>
      </c>
      <c r="S91">
        <f t="shared" si="6"/>
        <v>1</v>
      </c>
      <c r="T91">
        <f t="shared" si="6"/>
        <v>2</v>
      </c>
    </row>
    <row r="92" spans="2:20">
      <c r="B92" t="s">
        <v>10</v>
      </c>
      <c r="C92" s="11">
        <f t="shared" si="0"/>
        <v>507</v>
      </c>
      <c r="D92" s="11" t="str">
        <f t="shared" si="1"/>
        <v/>
      </c>
      <c r="E92" s="11">
        <f t="shared" si="2"/>
        <v>534.5</v>
      </c>
      <c r="F92" s="11">
        <f t="shared" si="3"/>
        <v>500</v>
      </c>
      <c r="G92" s="11">
        <f t="shared" si="7"/>
        <v>521.33333333333337</v>
      </c>
      <c r="H92" s="11">
        <f t="shared" si="4"/>
        <v>527.66666666666663</v>
      </c>
      <c r="I92" s="11">
        <f t="shared" si="5"/>
        <v>516.5</v>
      </c>
      <c r="J92" s="11">
        <f t="shared" si="8"/>
        <v>517.83333333333337</v>
      </c>
      <c r="K92" s="11">
        <f t="shared" si="9"/>
        <v>521.33333333333337</v>
      </c>
      <c r="L92" s="11">
        <f t="shared" si="10"/>
        <v>99.822050266620664</v>
      </c>
      <c r="M92" s="11"/>
      <c r="N92">
        <f t="shared" si="6"/>
        <v>1</v>
      </c>
      <c r="O92">
        <f t="shared" si="6"/>
        <v>0</v>
      </c>
      <c r="P92">
        <f t="shared" si="6"/>
        <v>2</v>
      </c>
      <c r="Q92">
        <f t="shared" si="6"/>
        <v>1</v>
      </c>
      <c r="R92">
        <f t="shared" si="6"/>
        <v>3</v>
      </c>
      <c r="S92">
        <f t="shared" si="6"/>
        <v>3</v>
      </c>
      <c r="T92">
        <f t="shared" si="6"/>
        <v>2</v>
      </c>
    </row>
    <row r="93" spans="2:20">
      <c r="B93" t="s">
        <v>11</v>
      </c>
      <c r="C93" s="11">
        <f t="shared" si="0"/>
        <v>500.4</v>
      </c>
      <c r="D93" s="11">
        <f t="shared" si="1"/>
        <v>527.66666666666663</v>
      </c>
      <c r="E93" s="11">
        <f t="shared" si="2"/>
        <v>526.25</v>
      </c>
      <c r="F93" s="11">
        <f t="shared" si="3"/>
        <v>529.20000000000005</v>
      </c>
      <c r="G93" s="11">
        <f t="shared" si="7"/>
        <v>526.20000000000005</v>
      </c>
      <c r="H93" s="11">
        <f t="shared" si="4"/>
        <v>526.4</v>
      </c>
      <c r="I93" s="11">
        <f t="shared" si="5"/>
        <v>521.75</v>
      </c>
      <c r="J93" s="11">
        <f t="shared" si="8"/>
        <v>522.55238095238087</v>
      </c>
      <c r="K93" s="11">
        <f t="shared" si="9"/>
        <v>526.20000000000005</v>
      </c>
      <c r="L93" s="11">
        <f t="shared" si="10"/>
        <v>100.75389293535</v>
      </c>
      <c r="M93" s="11"/>
      <c r="N93">
        <f t="shared" si="6"/>
        <v>5</v>
      </c>
      <c r="O93">
        <f t="shared" si="6"/>
        <v>3</v>
      </c>
      <c r="P93">
        <f t="shared" si="6"/>
        <v>4</v>
      </c>
      <c r="Q93">
        <f t="shared" si="6"/>
        <v>5</v>
      </c>
      <c r="R93">
        <f t="shared" si="6"/>
        <v>5</v>
      </c>
      <c r="S93">
        <f t="shared" si="6"/>
        <v>5</v>
      </c>
      <c r="T93">
        <f t="shared" si="6"/>
        <v>4</v>
      </c>
    </row>
    <row r="94" spans="2:20">
      <c r="B94" t="s">
        <v>12</v>
      </c>
      <c r="C94" s="11">
        <f t="shared" si="0"/>
        <v>475</v>
      </c>
      <c r="D94" s="11" t="str">
        <f t="shared" si="1"/>
        <v/>
      </c>
      <c r="E94" s="11" t="str">
        <f t="shared" si="2"/>
        <v/>
      </c>
      <c r="F94" s="11">
        <f t="shared" si="3"/>
        <v>528.66666666666663</v>
      </c>
      <c r="G94" s="11">
        <f t="shared" si="7"/>
        <v>539.66666666666663</v>
      </c>
      <c r="H94" s="11">
        <f t="shared" si="4"/>
        <v>537.66666666666663</v>
      </c>
      <c r="I94" s="11">
        <f t="shared" si="5"/>
        <v>523.5</v>
      </c>
      <c r="J94" s="11">
        <f t="shared" si="8"/>
        <v>520.9</v>
      </c>
      <c r="K94" s="11">
        <f t="shared" si="9"/>
        <v>539.66666666666663</v>
      </c>
      <c r="L94" s="11">
        <f t="shared" si="10"/>
        <v>103.33241648443661</v>
      </c>
      <c r="M94" s="11"/>
      <c r="N94">
        <f t="shared" si="6"/>
        <v>1</v>
      </c>
      <c r="O94">
        <f t="shared" si="6"/>
        <v>0</v>
      </c>
      <c r="P94">
        <f t="shared" si="6"/>
        <v>0</v>
      </c>
      <c r="Q94">
        <f t="shared" si="6"/>
        <v>3</v>
      </c>
      <c r="R94">
        <f t="shared" si="6"/>
        <v>3</v>
      </c>
      <c r="S94">
        <f t="shared" si="6"/>
        <v>3</v>
      </c>
      <c r="T94">
        <f t="shared" si="6"/>
        <v>2</v>
      </c>
    </row>
    <row r="95" spans="2:20">
      <c r="B95" t="s">
        <v>13</v>
      </c>
      <c r="C95" s="11">
        <f t="shared" si="0"/>
        <v>569</v>
      </c>
      <c r="D95" s="11">
        <f t="shared" si="1"/>
        <v>527.5</v>
      </c>
      <c r="E95" s="11" t="str">
        <f t="shared" si="2"/>
        <v/>
      </c>
      <c r="F95" s="11" t="str">
        <f t="shared" si="3"/>
        <v/>
      </c>
      <c r="G95" s="11">
        <f t="shared" si="7"/>
        <v>529.33333333333337</v>
      </c>
      <c r="H95" s="11">
        <f t="shared" si="4"/>
        <v>551.66666666666663</v>
      </c>
      <c r="I95" s="11">
        <f t="shared" si="5"/>
        <v>534.75</v>
      </c>
      <c r="J95" s="11">
        <f t="shared" si="8"/>
        <v>542.45000000000005</v>
      </c>
      <c r="K95" s="11">
        <f t="shared" si="9"/>
        <v>529.33333333333337</v>
      </c>
      <c r="L95" s="11">
        <f t="shared" si="10"/>
        <v>101.3538464343949</v>
      </c>
      <c r="M95" s="11"/>
      <c r="N95">
        <f t="shared" si="6"/>
        <v>1</v>
      </c>
      <c r="O95">
        <f t="shared" si="6"/>
        <v>2</v>
      </c>
      <c r="P95">
        <f t="shared" si="6"/>
        <v>0</v>
      </c>
      <c r="Q95">
        <f t="shared" si="6"/>
        <v>0</v>
      </c>
      <c r="R95">
        <f t="shared" si="6"/>
        <v>3</v>
      </c>
      <c r="S95">
        <f t="shared" si="6"/>
        <v>3</v>
      </c>
      <c r="T95">
        <f t="shared" si="6"/>
        <v>4</v>
      </c>
    </row>
    <row r="96" spans="2:20">
      <c r="B96" t="s">
        <v>14</v>
      </c>
      <c r="C96" s="11">
        <f t="shared" si="0"/>
        <v>531</v>
      </c>
      <c r="D96" s="11">
        <f t="shared" si="1"/>
        <v>525</v>
      </c>
      <c r="E96" s="11" t="str">
        <f t="shared" si="2"/>
        <v/>
      </c>
      <c r="F96" s="11">
        <f t="shared" si="3"/>
        <v>522</v>
      </c>
      <c r="G96" s="11">
        <f t="shared" si="7"/>
        <v>520</v>
      </c>
      <c r="H96" s="11">
        <f t="shared" si="4"/>
        <v>495.33333333333331</v>
      </c>
      <c r="I96" s="11">
        <f t="shared" si="5"/>
        <v>486.25</v>
      </c>
      <c r="J96" s="11">
        <f t="shared" si="8"/>
        <v>513.26388888888891</v>
      </c>
      <c r="K96" s="11">
        <f t="shared" si="9"/>
        <v>520</v>
      </c>
      <c r="L96" s="11">
        <f t="shared" si="10"/>
        <v>99.566750905324966</v>
      </c>
      <c r="M96" s="11"/>
      <c r="N96">
        <f t="shared" si="6"/>
        <v>1</v>
      </c>
      <c r="O96">
        <f t="shared" si="6"/>
        <v>1</v>
      </c>
      <c r="P96">
        <f t="shared" si="6"/>
        <v>0</v>
      </c>
      <c r="Q96">
        <f t="shared" si="6"/>
        <v>1</v>
      </c>
      <c r="R96">
        <f t="shared" si="6"/>
        <v>1</v>
      </c>
      <c r="S96">
        <f t="shared" si="6"/>
        <v>3</v>
      </c>
      <c r="T96">
        <f t="shared" si="6"/>
        <v>4</v>
      </c>
    </row>
    <row r="97" spans="2:20">
      <c r="B97" t="s">
        <v>15</v>
      </c>
      <c r="C97" s="11">
        <f t="shared" si="0"/>
        <v>503</v>
      </c>
      <c r="D97" s="11">
        <f t="shared" si="1"/>
        <v>539</v>
      </c>
      <c r="E97" s="11" t="str">
        <f t="shared" si="2"/>
        <v/>
      </c>
      <c r="F97" s="11">
        <f t="shared" si="3"/>
        <v>533.66666666666663</v>
      </c>
      <c r="G97" s="11">
        <f t="shared" si="7"/>
        <v>532.33333333333337</v>
      </c>
      <c r="H97" s="11">
        <f t="shared" si="4"/>
        <v>529</v>
      </c>
      <c r="I97" s="11">
        <f t="shared" si="5"/>
        <v>519.5</v>
      </c>
      <c r="J97" s="11">
        <f t="shared" si="8"/>
        <v>526.08333333333337</v>
      </c>
      <c r="K97" s="11">
        <f t="shared" si="9"/>
        <v>532.33333333333337</v>
      </c>
      <c r="L97" s="11">
        <f t="shared" si="10"/>
        <v>101.92826999731024</v>
      </c>
      <c r="M97" s="11"/>
      <c r="N97">
        <f t="shared" si="6"/>
        <v>1</v>
      </c>
      <c r="O97">
        <f t="shared" si="6"/>
        <v>1</v>
      </c>
      <c r="P97">
        <f t="shared" si="6"/>
        <v>0</v>
      </c>
      <c r="Q97">
        <f t="shared" si="6"/>
        <v>3</v>
      </c>
      <c r="R97">
        <f t="shared" si="6"/>
        <v>3</v>
      </c>
      <c r="S97">
        <f t="shared" si="6"/>
        <v>3</v>
      </c>
      <c r="T97">
        <f t="shared" si="6"/>
        <v>2</v>
      </c>
    </row>
    <row r="98" spans="2:20">
      <c r="B98" t="s">
        <v>16</v>
      </c>
      <c r="C98" s="11">
        <f t="shared" si="0"/>
        <v>504</v>
      </c>
      <c r="D98" s="11" t="str">
        <f t="shared" si="1"/>
        <v/>
      </c>
      <c r="E98" s="11" t="str">
        <f t="shared" si="2"/>
        <v/>
      </c>
      <c r="F98" s="11" t="str">
        <f t="shared" si="3"/>
        <v/>
      </c>
      <c r="G98" s="11" t="str">
        <f t="shared" si="7"/>
        <v/>
      </c>
      <c r="H98" s="11" t="str">
        <f t="shared" si="4"/>
        <v/>
      </c>
      <c r="I98" s="11" t="str">
        <f t="shared" si="5"/>
        <v/>
      </c>
      <c r="J98" s="11">
        <f t="shared" si="8"/>
        <v>504</v>
      </c>
      <c r="K98" s="11">
        <f>C98</f>
        <v>504</v>
      </c>
      <c r="L98" s="11">
        <f t="shared" si="10"/>
        <v>96.503158569776502</v>
      </c>
      <c r="M98" s="11"/>
      <c r="N98">
        <f t="shared" si="6"/>
        <v>1</v>
      </c>
      <c r="O98">
        <f t="shared" si="6"/>
        <v>0</v>
      </c>
      <c r="P98">
        <f t="shared" si="6"/>
        <v>0</v>
      </c>
      <c r="Q98">
        <f t="shared" si="6"/>
        <v>0</v>
      </c>
      <c r="R98">
        <f t="shared" si="6"/>
        <v>0</v>
      </c>
      <c r="S98">
        <f t="shared" si="6"/>
        <v>0</v>
      </c>
      <c r="T98">
        <f t="shared" si="6"/>
        <v>0</v>
      </c>
    </row>
    <row r="99" spans="2:20">
      <c r="B99" t="s">
        <v>17</v>
      </c>
      <c r="C99" s="11">
        <f t="shared" si="0"/>
        <v>515.66666666666663</v>
      </c>
      <c r="D99" s="11" t="str">
        <f t="shared" si="1"/>
        <v/>
      </c>
      <c r="E99" s="11" t="str">
        <f t="shared" si="2"/>
        <v/>
      </c>
      <c r="F99" s="11" t="str">
        <f t="shared" si="3"/>
        <v/>
      </c>
      <c r="G99" s="11">
        <f t="shared" si="7"/>
        <v>521.5</v>
      </c>
      <c r="H99" s="11">
        <f t="shared" si="4"/>
        <v>539.20000000000005</v>
      </c>
      <c r="I99" s="11">
        <f t="shared" si="5"/>
        <v>530.75</v>
      </c>
      <c r="J99" s="11">
        <f t="shared" si="8"/>
        <v>526.7791666666667</v>
      </c>
      <c r="K99" s="11">
        <f t="shared" si="9"/>
        <v>521.5</v>
      </c>
      <c r="L99" s="11">
        <f t="shared" si="10"/>
        <v>99.853962686782623</v>
      </c>
      <c r="M99" s="11"/>
      <c r="N99">
        <f t="shared" si="6"/>
        <v>3</v>
      </c>
      <c r="O99">
        <f t="shared" si="6"/>
        <v>0</v>
      </c>
      <c r="P99">
        <f t="shared" si="6"/>
        <v>0</v>
      </c>
      <c r="Q99">
        <f t="shared" si="6"/>
        <v>0</v>
      </c>
      <c r="R99">
        <f t="shared" si="6"/>
        <v>2</v>
      </c>
      <c r="S99">
        <f t="shared" si="6"/>
        <v>5</v>
      </c>
      <c r="T99">
        <f t="shared" si="6"/>
        <v>4</v>
      </c>
    </row>
    <row r="100" spans="2:20">
      <c r="B100" t="s">
        <v>18</v>
      </c>
      <c r="C100" s="11">
        <f t="shared" si="0"/>
        <v>529</v>
      </c>
      <c r="D100" s="11">
        <f t="shared" si="1"/>
        <v>504.33333333333331</v>
      </c>
      <c r="E100" s="11">
        <f t="shared" si="2"/>
        <v>498.5</v>
      </c>
      <c r="F100" s="11">
        <f t="shared" si="3"/>
        <v>513.6</v>
      </c>
      <c r="G100" s="11">
        <f t="shared" si="7"/>
        <v>514.4</v>
      </c>
      <c r="H100" s="11">
        <f t="shared" si="4"/>
        <v>512.79999999999995</v>
      </c>
      <c r="I100" s="11">
        <f t="shared" si="5"/>
        <v>505.5</v>
      </c>
      <c r="J100" s="11">
        <f t="shared" si="8"/>
        <v>511.16190476190474</v>
      </c>
      <c r="K100" s="11">
        <f t="shared" si="9"/>
        <v>514.4</v>
      </c>
      <c r="L100" s="11">
        <f t="shared" si="10"/>
        <v>98.494493587882999</v>
      </c>
      <c r="M100" s="11"/>
      <c r="N100">
        <f t="shared" ref="N100:T109" si="11">N22+N47+N72</f>
        <v>1</v>
      </c>
      <c r="O100">
        <f t="shared" si="11"/>
        <v>3</v>
      </c>
      <c r="P100">
        <f t="shared" si="11"/>
        <v>4</v>
      </c>
      <c r="Q100">
        <f t="shared" si="11"/>
        <v>5</v>
      </c>
      <c r="R100">
        <f t="shared" si="11"/>
        <v>5</v>
      </c>
      <c r="S100">
        <f t="shared" si="11"/>
        <v>5</v>
      </c>
      <c r="T100">
        <f t="shared" si="11"/>
        <v>4</v>
      </c>
    </row>
    <row r="101" spans="2:20">
      <c r="B101" t="s">
        <v>19</v>
      </c>
      <c r="C101" s="11">
        <f t="shared" si="0"/>
        <v>563.75</v>
      </c>
      <c r="D101" s="11">
        <f t="shared" si="1"/>
        <v>564.5</v>
      </c>
      <c r="E101" s="11">
        <f t="shared" si="2"/>
        <v>557.5</v>
      </c>
      <c r="F101" s="11">
        <f t="shared" si="3"/>
        <v>560</v>
      </c>
      <c r="G101" s="11">
        <f t="shared" si="7"/>
        <v>568</v>
      </c>
      <c r="H101" s="11">
        <f t="shared" si="4"/>
        <v>579.75</v>
      </c>
      <c r="I101" s="11">
        <f t="shared" si="5"/>
        <v>579.75</v>
      </c>
      <c r="J101" s="11">
        <f t="shared" si="8"/>
        <v>567.60714285714289</v>
      </c>
      <c r="K101" s="11">
        <f t="shared" si="9"/>
        <v>568</v>
      </c>
      <c r="L101" s="11">
        <f t="shared" si="10"/>
        <v>108.75752791197034</v>
      </c>
      <c r="M101" s="11"/>
      <c r="N101">
        <f t="shared" si="11"/>
        <v>4</v>
      </c>
      <c r="O101">
        <f t="shared" si="11"/>
        <v>2</v>
      </c>
      <c r="P101">
        <f t="shared" si="11"/>
        <v>4</v>
      </c>
      <c r="Q101">
        <f t="shared" si="11"/>
        <v>4</v>
      </c>
      <c r="R101">
        <f t="shared" si="11"/>
        <v>4</v>
      </c>
      <c r="S101">
        <f t="shared" si="11"/>
        <v>4</v>
      </c>
      <c r="T101">
        <f t="shared" si="11"/>
        <v>4</v>
      </c>
    </row>
    <row r="102" spans="2:20">
      <c r="B102" t="s">
        <v>20</v>
      </c>
      <c r="C102" s="11">
        <f t="shared" si="0"/>
        <v>521.33333333333337</v>
      </c>
      <c r="D102" s="11">
        <f t="shared" si="1"/>
        <v>554</v>
      </c>
      <c r="E102" s="11">
        <f t="shared" si="2"/>
        <v>532.5</v>
      </c>
      <c r="F102" s="11">
        <f t="shared" si="3"/>
        <v>535</v>
      </c>
      <c r="G102" s="11">
        <f t="shared" si="7"/>
        <v>539</v>
      </c>
      <c r="H102" s="11">
        <f t="shared" si="4"/>
        <v>530.66666666666663</v>
      </c>
      <c r="I102" s="11">
        <f t="shared" si="5"/>
        <v>528</v>
      </c>
      <c r="J102" s="11">
        <f t="shared" si="8"/>
        <v>534.35714285714289</v>
      </c>
      <c r="K102" s="11">
        <f t="shared" si="9"/>
        <v>539</v>
      </c>
      <c r="L102" s="11">
        <f t="shared" si="10"/>
        <v>103.20476680378876</v>
      </c>
      <c r="M102" s="11"/>
      <c r="N102">
        <f t="shared" si="11"/>
        <v>3</v>
      </c>
      <c r="O102">
        <f t="shared" si="11"/>
        <v>1</v>
      </c>
      <c r="P102">
        <f t="shared" si="11"/>
        <v>2</v>
      </c>
      <c r="Q102">
        <f t="shared" si="11"/>
        <v>3</v>
      </c>
      <c r="R102">
        <f t="shared" si="11"/>
        <v>3</v>
      </c>
      <c r="S102">
        <f t="shared" si="11"/>
        <v>3</v>
      </c>
      <c r="T102">
        <f t="shared" si="11"/>
        <v>2</v>
      </c>
    </row>
    <row r="103" spans="2:20">
      <c r="B103" t="s">
        <v>21</v>
      </c>
      <c r="C103" s="11">
        <f t="shared" si="0"/>
        <v>502.25</v>
      </c>
      <c r="D103" s="11">
        <f t="shared" si="1"/>
        <v>510</v>
      </c>
      <c r="E103" s="11">
        <f t="shared" si="2"/>
        <v>493.5</v>
      </c>
      <c r="F103" s="11">
        <f t="shared" si="3"/>
        <v>514.66666666666663</v>
      </c>
      <c r="G103" s="11">
        <f t="shared" si="7"/>
        <v>504.25</v>
      </c>
      <c r="H103" s="11">
        <f t="shared" si="4"/>
        <v>505.2</v>
      </c>
      <c r="I103" s="11">
        <f t="shared" si="5"/>
        <v>492.75</v>
      </c>
      <c r="J103" s="11">
        <f t="shared" si="8"/>
        <v>503.23095238095232</v>
      </c>
      <c r="K103" s="11">
        <f t="shared" si="9"/>
        <v>504.25</v>
      </c>
      <c r="L103" s="11">
        <f t="shared" si="10"/>
        <v>96.551027200019448</v>
      </c>
      <c r="M103" s="11"/>
      <c r="N103">
        <f t="shared" si="11"/>
        <v>4</v>
      </c>
      <c r="O103">
        <f t="shared" si="11"/>
        <v>3</v>
      </c>
      <c r="P103">
        <f t="shared" si="11"/>
        <v>2</v>
      </c>
      <c r="Q103">
        <f t="shared" si="11"/>
        <v>3</v>
      </c>
      <c r="R103">
        <f t="shared" si="11"/>
        <v>4</v>
      </c>
      <c r="S103">
        <f t="shared" si="11"/>
        <v>5</v>
      </c>
      <c r="T103">
        <f t="shared" si="11"/>
        <v>4</v>
      </c>
    </row>
    <row r="104" spans="2:20">
      <c r="B104" t="s">
        <v>22</v>
      </c>
      <c r="C104" s="11">
        <f t="shared" si="0"/>
        <v>503.2</v>
      </c>
      <c r="D104" s="11">
        <f t="shared" si="1"/>
        <v>499</v>
      </c>
      <c r="E104" s="11">
        <f t="shared" si="2"/>
        <v>468</v>
      </c>
      <c r="F104" s="11">
        <f t="shared" si="3"/>
        <v>480.8</v>
      </c>
      <c r="G104" s="11">
        <f t="shared" si="7"/>
        <v>493</v>
      </c>
      <c r="H104" s="11">
        <f t="shared" si="4"/>
        <v>533.4</v>
      </c>
      <c r="I104" s="11">
        <f t="shared" si="5"/>
        <v>520</v>
      </c>
      <c r="J104" s="11">
        <f t="shared" si="8"/>
        <v>499.62857142857143</v>
      </c>
      <c r="K104" s="11">
        <f t="shared" si="9"/>
        <v>493</v>
      </c>
      <c r="L104" s="11">
        <f t="shared" si="10"/>
        <v>94.396938839086928</v>
      </c>
      <c r="M104" s="11"/>
      <c r="N104">
        <f t="shared" si="11"/>
        <v>5</v>
      </c>
      <c r="O104">
        <f t="shared" si="11"/>
        <v>1</v>
      </c>
      <c r="P104">
        <f t="shared" si="11"/>
        <v>4</v>
      </c>
      <c r="Q104">
        <f t="shared" si="11"/>
        <v>5</v>
      </c>
      <c r="R104">
        <f t="shared" si="11"/>
        <v>5</v>
      </c>
      <c r="S104">
        <f t="shared" si="11"/>
        <v>5</v>
      </c>
      <c r="T104">
        <f t="shared" si="11"/>
        <v>4</v>
      </c>
    </row>
    <row r="105" spans="2:20">
      <c r="B105" t="s">
        <v>23</v>
      </c>
      <c r="C105" s="11">
        <f t="shared" si="0"/>
        <v>457.33333333333331</v>
      </c>
      <c r="D105" s="11" t="str">
        <f t="shared" si="1"/>
        <v/>
      </c>
      <c r="E105" s="11" t="str">
        <f t="shared" si="2"/>
        <v/>
      </c>
      <c r="F105" s="11" t="str">
        <f t="shared" si="3"/>
        <v/>
      </c>
      <c r="G105" s="11">
        <f t="shared" si="7"/>
        <v>527</v>
      </c>
      <c r="H105" s="11">
        <f t="shared" si="4"/>
        <v>525.66666666666663</v>
      </c>
      <c r="I105" s="11">
        <f t="shared" si="5"/>
        <v>512</v>
      </c>
      <c r="J105" s="11">
        <f t="shared" si="8"/>
        <v>505.5</v>
      </c>
      <c r="K105" s="11">
        <f t="shared" si="9"/>
        <v>527</v>
      </c>
      <c r="L105" s="11">
        <f t="shared" si="10"/>
        <v>100.90707255212742</v>
      </c>
      <c r="M105" s="11"/>
      <c r="N105">
        <f t="shared" si="11"/>
        <v>3</v>
      </c>
      <c r="O105">
        <f t="shared" si="11"/>
        <v>0</v>
      </c>
      <c r="P105">
        <f t="shared" si="11"/>
        <v>0</v>
      </c>
      <c r="Q105">
        <f t="shared" si="11"/>
        <v>0</v>
      </c>
      <c r="R105">
        <f t="shared" si="11"/>
        <v>2</v>
      </c>
      <c r="S105">
        <f t="shared" si="11"/>
        <v>3</v>
      </c>
      <c r="T105">
        <f t="shared" si="11"/>
        <v>4</v>
      </c>
    </row>
    <row r="106" spans="2:20">
      <c r="B106" t="s">
        <v>24</v>
      </c>
      <c r="C106" s="11">
        <f t="shared" si="0"/>
        <v>504</v>
      </c>
      <c r="D106" s="11" t="str">
        <f t="shared" si="1"/>
        <v/>
      </c>
      <c r="E106" s="11" t="str">
        <f t="shared" si="2"/>
        <v/>
      </c>
      <c r="F106" s="11">
        <f t="shared" si="3"/>
        <v>513</v>
      </c>
      <c r="G106" s="11">
        <f t="shared" si="7"/>
        <v>497.5</v>
      </c>
      <c r="H106" s="11">
        <f t="shared" si="4"/>
        <v>517</v>
      </c>
      <c r="I106" s="11">
        <f t="shared" si="5"/>
        <v>506.5</v>
      </c>
      <c r="J106" s="11">
        <f t="shared" si="8"/>
        <v>507.6</v>
      </c>
      <c r="K106" s="11">
        <f t="shared" si="9"/>
        <v>497.5</v>
      </c>
      <c r="L106" s="11">
        <f t="shared" si="10"/>
        <v>95.258574183459942</v>
      </c>
      <c r="M106" s="11"/>
      <c r="N106">
        <f t="shared" si="11"/>
        <v>1</v>
      </c>
      <c r="O106">
        <f t="shared" si="11"/>
        <v>0</v>
      </c>
      <c r="P106">
        <f t="shared" si="11"/>
        <v>0</v>
      </c>
      <c r="Q106">
        <f t="shared" si="11"/>
        <v>1</v>
      </c>
      <c r="R106">
        <f t="shared" si="11"/>
        <v>2</v>
      </c>
      <c r="S106">
        <f t="shared" si="11"/>
        <v>3</v>
      </c>
      <c r="T106">
        <f t="shared" si="11"/>
        <v>2</v>
      </c>
    </row>
    <row r="107" spans="2:20">
      <c r="B107" t="s">
        <v>25</v>
      </c>
      <c r="C107" s="11">
        <f t="shared" si="0"/>
        <v>544</v>
      </c>
      <c r="D107" s="11">
        <f t="shared" si="1"/>
        <v>561</v>
      </c>
      <c r="E107" s="11">
        <f t="shared" si="2"/>
        <v>511.5</v>
      </c>
      <c r="F107" s="11">
        <f t="shared" si="3"/>
        <v>515.79999999999995</v>
      </c>
      <c r="G107" s="11">
        <f t="shared" si="7"/>
        <v>514.4</v>
      </c>
      <c r="H107" s="11">
        <f t="shared" si="4"/>
        <v>527.4</v>
      </c>
      <c r="I107" s="11">
        <f t="shared" si="5"/>
        <v>520.5</v>
      </c>
      <c r="J107" s="11">
        <f t="shared" si="8"/>
        <v>527.80000000000007</v>
      </c>
      <c r="K107" s="11">
        <f t="shared" si="9"/>
        <v>514.4</v>
      </c>
      <c r="L107" s="11">
        <f t="shared" si="10"/>
        <v>98.494493587882999</v>
      </c>
      <c r="M107" s="11"/>
      <c r="N107">
        <f t="shared" si="11"/>
        <v>3</v>
      </c>
      <c r="O107">
        <f t="shared" si="11"/>
        <v>1</v>
      </c>
      <c r="P107">
        <f t="shared" si="11"/>
        <v>2</v>
      </c>
      <c r="Q107">
        <f t="shared" si="11"/>
        <v>5</v>
      </c>
      <c r="R107">
        <f t="shared" si="11"/>
        <v>5</v>
      </c>
      <c r="S107">
        <f t="shared" si="11"/>
        <v>5</v>
      </c>
      <c r="T107">
        <f t="shared" si="11"/>
        <v>4</v>
      </c>
    </row>
    <row r="108" spans="2:20">
      <c r="B108" t="s">
        <v>26</v>
      </c>
      <c r="C108" s="11">
        <f t="shared" si="0"/>
        <v>511</v>
      </c>
      <c r="D108" s="11" t="str">
        <f t="shared" si="1"/>
        <v/>
      </c>
      <c r="E108" s="11" t="str">
        <f t="shared" si="2"/>
        <v/>
      </c>
      <c r="F108" s="11" t="str">
        <f t="shared" si="3"/>
        <v/>
      </c>
      <c r="G108" s="11" t="str">
        <f t="shared" si="7"/>
        <v/>
      </c>
      <c r="H108" s="11" t="str">
        <f t="shared" si="4"/>
        <v/>
      </c>
      <c r="I108" s="11" t="str">
        <f t="shared" si="5"/>
        <v/>
      </c>
      <c r="J108" s="11">
        <f t="shared" si="8"/>
        <v>511</v>
      </c>
      <c r="K108" s="11">
        <f>C108</f>
        <v>511</v>
      </c>
      <c r="L108" s="11">
        <f t="shared" si="10"/>
        <v>97.843480216578953</v>
      </c>
      <c r="M108" s="11"/>
      <c r="N108">
        <f t="shared" si="11"/>
        <v>1</v>
      </c>
      <c r="O108">
        <f t="shared" si="11"/>
        <v>0</v>
      </c>
      <c r="P108">
        <f t="shared" si="11"/>
        <v>0</v>
      </c>
      <c r="Q108">
        <f t="shared" si="11"/>
        <v>0</v>
      </c>
      <c r="R108">
        <f t="shared" si="11"/>
        <v>0</v>
      </c>
      <c r="S108">
        <f t="shared" si="11"/>
        <v>0</v>
      </c>
      <c r="T108">
        <f t="shared" si="11"/>
        <v>0</v>
      </c>
    </row>
    <row r="109" spans="2:20">
      <c r="B109" t="s">
        <v>27</v>
      </c>
      <c r="C109" s="11">
        <f t="shared" si="0"/>
        <v>510.75</v>
      </c>
      <c r="D109" s="11">
        <f t="shared" si="1"/>
        <v>529</v>
      </c>
      <c r="E109" s="11">
        <f t="shared" si="2"/>
        <v>528.25</v>
      </c>
      <c r="F109" s="11">
        <f t="shared" si="3"/>
        <v>535.4</v>
      </c>
      <c r="G109" s="11">
        <f t="shared" si="7"/>
        <v>532.6</v>
      </c>
      <c r="H109" s="11">
        <f t="shared" si="4"/>
        <v>539.20000000000005</v>
      </c>
      <c r="I109" s="11">
        <f t="shared" si="5"/>
        <v>531.25</v>
      </c>
      <c r="J109" s="11">
        <f t="shared" si="8"/>
        <v>529.49285714285713</v>
      </c>
      <c r="K109" s="11">
        <f t="shared" si="9"/>
        <v>532.6</v>
      </c>
      <c r="L109" s="11">
        <f t="shared" si="10"/>
        <v>101.97932986956937</v>
      </c>
      <c r="M109" s="11"/>
      <c r="N109">
        <f t="shared" si="11"/>
        <v>4</v>
      </c>
      <c r="O109">
        <f t="shared" si="11"/>
        <v>3</v>
      </c>
      <c r="P109">
        <f t="shared" si="11"/>
        <v>4</v>
      </c>
      <c r="Q109">
        <f t="shared" si="11"/>
        <v>5</v>
      </c>
      <c r="R109">
        <f t="shared" si="11"/>
        <v>5</v>
      </c>
      <c r="S109">
        <f t="shared" si="11"/>
        <v>5</v>
      </c>
      <c r="T109">
        <f t="shared" si="11"/>
        <v>4</v>
      </c>
    </row>
    <row r="110" spans="2:20">
      <c r="B110" t="s">
        <v>28</v>
      </c>
      <c r="C110" s="11">
        <f t="shared" si="0"/>
        <v>522.4</v>
      </c>
      <c r="D110" s="11">
        <f t="shared" si="1"/>
        <v>519.66666666666663</v>
      </c>
      <c r="E110" s="11">
        <f t="shared" si="2"/>
        <v>521.25</v>
      </c>
      <c r="F110" s="11">
        <f t="shared" si="3"/>
        <v>527.20000000000005</v>
      </c>
      <c r="G110" s="11">
        <f t="shared" si="7"/>
        <v>535</v>
      </c>
      <c r="H110" s="11">
        <f t="shared" si="4"/>
        <v>536.4</v>
      </c>
      <c r="I110" s="11">
        <f t="shared" si="5"/>
        <v>527.75</v>
      </c>
      <c r="J110" s="11">
        <f t="shared" si="8"/>
        <v>527.09523809523807</v>
      </c>
      <c r="K110" s="11">
        <f t="shared" si="9"/>
        <v>535</v>
      </c>
      <c r="L110" s="11">
        <f t="shared" si="10"/>
        <v>102.43886871990163</v>
      </c>
      <c r="M110" s="11"/>
      <c r="N110">
        <f t="shared" ref="N110:T110" si="12">N32+N57+N82</f>
        <v>5</v>
      </c>
      <c r="O110">
        <f t="shared" si="12"/>
        <v>3</v>
      </c>
      <c r="P110">
        <f t="shared" si="12"/>
        <v>4</v>
      </c>
      <c r="Q110">
        <f t="shared" si="12"/>
        <v>5</v>
      </c>
      <c r="R110">
        <f t="shared" si="12"/>
        <v>5</v>
      </c>
      <c r="S110">
        <f t="shared" si="12"/>
        <v>5</v>
      </c>
      <c r="T110">
        <f t="shared" si="12"/>
        <v>4</v>
      </c>
    </row>
    <row r="112" spans="2:20">
      <c r="B112" t="s">
        <v>101</v>
      </c>
      <c r="C112" s="11">
        <f>AVERAGE(C90:C110)</f>
        <v>515.15873015873012</v>
      </c>
      <c r="D112" s="11">
        <f t="shared" ref="D112:K112" si="13">AVERAGE(D90:D110)</f>
        <v>530.05555555555554</v>
      </c>
      <c r="E112" s="11">
        <f t="shared" si="13"/>
        <v>516.7954545454545</v>
      </c>
      <c r="F112" s="11">
        <f t="shared" si="13"/>
        <v>521.59375</v>
      </c>
      <c r="G112" s="11">
        <f t="shared" si="13"/>
        <v>523.81666666666661</v>
      </c>
      <c r="H112" s="11">
        <f t="shared" si="13"/>
        <v>530.30614035087717</v>
      </c>
      <c r="I112" s="11">
        <f t="shared" si="13"/>
        <v>521.63157894736844</v>
      </c>
      <c r="J112" s="11">
        <f t="shared" si="13"/>
        <v>521.16321806500389</v>
      </c>
      <c r="K112" s="11">
        <f t="shared" si="13"/>
        <v>522.26269841269846</v>
      </c>
      <c r="L112" s="11">
        <f t="shared" si="10"/>
        <v>100</v>
      </c>
      <c r="M112" s="11"/>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4:E49"/>
  <sheetViews>
    <sheetView topLeftCell="A3" zoomScale="150" zoomScaleNormal="150" zoomScalePageLayoutView="150" workbookViewId="0">
      <selection activeCell="F17" sqref="F17"/>
    </sheetView>
  </sheetViews>
  <sheetFormatPr baseColWidth="10" defaultRowHeight="16"/>
  <sheetData>
    <row r="4" spans="2:5">
      <c r="B4" t="s">
        <v>176</v>
      </c>
    </row>
    <row r="5" spans="2:5">
      <c r="B5" s="27" t="s">
        <v>177</v>
      </c>
    </row>
    <row r="6" spans="2:5">
      <c r="B6" s="4" t="s">
        <v>178</v>
      </c>
    </row>
    <row r="7" spans="2:5">
      <c r="B7" s="4" t="s">
        <v>212</v>
      </c>
    </row>
    <row r="8" spans="2:5">
      <c r="B8" s="4"/>
    </row>
    <row r="9" spans="2:5">
      <c r="B9" t="s">
        <v>179</v>
      </c>
    </row>
    <row r="10" spans="2:5">
      <c r="B10" t="s">
        <v>180</v>
      </c>
    </row>
    <row r="12" spans="2:5">
      <c r="B12" t="s">
        <v>74</v>
      </c>
    </row>
    <row r="13" spans="2:5">
      <c r="C13" s="10" t="s">
        <v>181</v>
      </c>
      <c r="D13" s="10" t="s">
        <v>182</v>
      </c>
      <c r="E13" s="10" t="s">
        <v>183</v>
      </c>
    </row>
    <row r="14" spans="2:5">
      <c r="B14">
        <v>1971</v>
      </c>
      <c r="C14">
        <v>208</v>
      </c>
      <c r="D14">
        <v>255</v>
      </c>
      <c r="E14">
        <v>285</v>
      </c>
    </row>
    <row r="15" spans="2:5">
      <c r="B15">
        <v>1975</v>
      </c>
      <c r="C15">
        <v>210</v>
      </c>
      <c r="D15">
        <v>256</v>
      </c>
      <c r="E15">
        <v>286</v>
      </c>
    </row>
    <row r="16" spans="2:5">
      <c r="B16">
        <v>1980</v>
      </c>
      <c r="C16">
        <v>215</v>
      </c>
      <c r="D16">
        <v>258</v>
      </c>
      <c r="E16">
        <v>285</v>
      </c>
    </row>
    <row r="17" spans="2:5">
      <c r="B17">
        <v>1984</v>
      </c>
      <c r="C17">
        <v>211</v>
      </c>
      <c r="D17">
        <v>257</v>
      </c>
      <c r="E17">
        <v>289</v>
      </c>
    </row>
    <row r="18" spans="2:5">
      <c r="B18">
        <v>1988</v>
      </c>
      <c r="C18">
        <v>212</v>
      </c>
      <c r="D18">
        <v>257</v>
      </c>
      <c r="E18">
        <v>290</v>
      </c>
    </row>
    <row r="19" spans="2:5">
      <c r="B19">
        <v>1990</v>
      </c>
      <c r="C19">
        <v>209</v>
      </c>
      <c r="D19">
        <v>257</v>
      </c>
      <c r="E19">
        <v>290</v>
      </c>
    </row>
    <row r="20" spans="2:5">
      <c r="B20">
        <v>1992</v>
      </c>
      <c r="C20">
        <v>211</v>
      </c>
      <c r="D20">
        <v>260</v>
      </c>
      <c r="E20">
        <v>290</v>
      </c>
    </row>
    <row r="21" spans="2:5">
      <c r="B21">
        <v>1994</v>
      </c>
      <c r="C21">
        <v>211</v>
      </c>
      <c r="D21">
        <v>258</v>
      </c>
      <c r="E21">
        <v>288</v>
      </c>
    </row>
    <row r="22" spans="2:5">
      <c r="B22">
        <v>1996</v>
      </c>
      <c r="C22">
        <v>212</v>
      </c>
      <c r="D22">
        <v>258</v>
      </c>
      <c r="E22">
        <v>288</v>
      </c>
    </row>
    <row r="23" spans="2:5">
      <c r="B23">
        <v>1999</v>
      </c>
      <c r="C23">
        <v>212</v>
      </c>
      <c r="D23">
        <v>259</v>
      </c>
      <c r="E23">
        <v>288</v>
      </c>
    </row>
    <row r="24" spans="2:5">
      <c r="B24">
        <v>2004</v>
      </c>
      <c r="C24">
        <v>219</v>
      </c>
      <c r="D24">
        <v>259</v>
      </c>
      <c r="E24">
        <v>285</v>
      </c>
    </row>
    <row r="25" spans="2:5">
      <c r="B25" s="28" t="s">
        <v>184</v>
      </c>
      <c r="C25">
        <v>216</v>
      </c>
      <c r="D25">
        <v>257</v>
      </c>
      <c r="E25">
        <v>283</v>
      </c>
    </row>
    <row r="26" spans="2:5">
      <c r="B26">
        <v>2008</v>
      </c>
      <c r="C26">
        <v>220</v>
      </c>
      <c r="D26">
        <v>260</v>
      </c>
      <c r="E26">
        <v>286</v>
      </c>
    </row>
    <row r="27" spans="2:5">
      <c r="B27">
        <v>2012</v>
      </c>
      <c r="C27">
        <v>221</v>
      </c>
      <c r="D27">
        <v>263</v>
      </c>
      <c r="E27">
        <v>287</v>
      </c>
    </row>
    <row r="29" spans="2:5">
      <c r="B29" t="s">
        <v>185</v>
      </c>
    </row>
    <row r="33" spans="2:5">
      <c r="B33" s="3" t="s">
        <v>1</v>
      </c>
      <c r="C33" s="3"/>
      <c r="D33" s="3"/>
      <c r="E33" s="3"/>
    </row>
    <row r="34" spans="2:5">
      <c r="B34" s="3"/>
      <c r="C34" s="29" t="s">
        <v>181</v>
      </c>
      <c r="D34" s="29" t="s">
        <v>182</v>
      </c>
      <c r="E34" s="29" t="s">
        <v>183</v>
      </c>
    </row>
    <row r="35" spans="2:5">
      <c r="B35" s="3">
        <v>1973</v>
      </c>
      <c r="C35" s="3">
        <v>219</v>
      </c>
      <c r="D35" s="3">
        <v>266</v>
      </c>
      <c r="E35" s="3">
        <v>304</v>
      </c>
    </row>
    <row r="36" spans="2:5">
      <c r="B36" s="3">
        <v>1978</v>
      </c>
      <c r="C36" s="3">
        <v>219</v>
      </c>
      <c r="D36" s="3">
        <v>264</v>
      </c>
      <c r="E36" s="3">
        <v>300</v>
      </c>
    </row>
    <row r="37" spans="2:5">
      <c r="B37" s="3">
        <v>1982</v>
      </c>
      <c r="C37" s="3">
        <v>219</v>
      </c>
      <c r="D37" s="3">
        <v>269</v>
      </c>
      <c r="E37" s="3">
        <v>298</v>
      </c>
    </row>
    <row r="38" spans="2:5">
      <c r="B38" s="3">
        <v>1986</v>
      </c>
      <c r="C38" s="3">
        <v>222</v>
      </c>
      <c r="D38" s="3">
        <v>269</v>
      </c>
      <c r="E38" s="3">
        <v>302</v>
      </c>
    </row>
    <row r="39" spans="2:5">
      <c r="B39" s="3">
        <v>1990</v>
      </c>
      <c r="C39" s="3">
        <v>230</v>
      </c>
      <c r="D39" s="3">
        <v>270</v>
      </c>
      <c r="E39" s="3">
        <v>305</v>
      </c>
    </row>
    <row r="40" spans="2:5">
      <c r="B40" s="3">
        <v>1992</v>
      </c>
      <c r="C40" s="3">
        <v>230</v>
      </c>
      <c r="D40" s="3">
        <v>273</v>
      </c>
      <c r="E40" s="3">
        <v>307</v>
      </c>
    </row>
    <row r="41" spans="2:5">
      <c r="B41" s="3">
        <v>1994</v>
      </c>
      <c r="C41" s="3">
        <v>231</v>
      </c>
      <c r="D41" s="3">
        <v>274</v>
      </c>
      <c r="E41" s="3">
        <v>306</v>
      </c>
    </row>
    <row r="42" spans="2:5">
      <c r="B42" s="3">
        <v>1996</v>
      </c>
      <c r="C42" s="3">
        <v>231</v>
      </c>
      <c r="D42" s="3">
        <v>274</v>
      </c>
      <c r="E42" s="3">
        <v>307</v>
      </c>
    </row>
    <row r="43" spans="2:5">
      <c r="B43" s="3">
        <v>1999</v>
      </c>
      <c r="C43" s="3">
        <v>232</v>
      </c>
      <c r="D43" s="3">
        <v>276</v>
      </c>
      <c r="E43" s="3">
        <v>308</v>
      </c>
    </row>
    <row r="44" spans="2:5">
      <c r="B44" s="3">
        <v>2004</v>
      </c>
      <c r="C44" s="3">
        <v>241</v>
      </c>
      <c r="D44" s="3">
        <v>281</v>
      </c>
      <c r="E44" s="3">
        <v>307</v>
      </c>
    </row>
    <row r="45" spans="2:5">
      <c r="B45" s="30" t="s">
        <v>184</v>
      </c>
      <c r="C45" s="3">
        <v>239</v>
      </c>
      <c r="D45" s="3">
        <v>279</v>
      </c>
      <c r="E45" s="3">
        <v>305</v>
      </c>
    </row>
    <row r="46" spans="2:5">
      <c r="B46" s="3">
        <v>2008</v>
      </c>
      <c r="C46" s="3">
        <v>243</v>
      </c>
      <c r="D46" s="3">
        <v>281</v>
      </c>
      <c r="E46" s="3">
        <v>306</v>
      </c>
    </row>
    <row r="47" spans="2:5">
      <c r="B47" s="3">
        <v>2012</v>
      </c>
      <c r="C47" s="3">
        <v>244</v>
      </c>
      <c r="D47" s="3">
        <v>285</v>
      </c>
      <c r="E47" s="3">
        <v>306</v>
      </c>
    </row>
    <row r="48" spans="2:5">
      <c r="B48" s="3"/>
      <c r="C48" s="3"/>
      <c r="D48" s="3"/>
      <c r="E48" s="3"/>
    </row>
    <row r="49" spans="2:5">
      <c r="B49" s="3" t="s">
        <v>185</v>
      </c>
      <c r="C49" s="3"/>
      <c r="D49" s="3"/>
      <c r="E49" s="3"/>
    </row>
  </sheetData>
  <hyperlinks>
    <hyperlink ref="B6" r:id="rId1" xr:uid="{00000000-0004-0000-0400-000000000000}"/>
    <hyperlink ref="B7" r:id="rId2" xr:uid="{00000000-0004-0000-0400-000001000000}"/>
  </hyperlink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N193"/>
  <sheetViews>
    <sheetView zoomScale="150" zoomScaleNormal="150" zoomScalePageLayoutView="150" workbookViewId="0">
      <selection activeCell="B124" sqref="B124:I145"/>
    </sheetView>
  </sheetViews>
  <sheetFormatPr baseColWidth="10" defaultRowHeight="16"/>
  <cols>
    <col min="1" max="1" width="6" customWidth="1"/>
    <col min="2" max="2" width="15.83203125" customWidth="1"/>
    <col min="10" max="10" width="2.33203125" customWidth="1"/>
  </cols>
  <sheetData>
    <row r="2" spans="2:2">
      <c r="B2" s="1" t="s">
        <v>85</v>
      </c>
    </row>
    <row r="3" spans="2:2">
      <c r="B3" s="1"/>
    </row>
    <row r="4" spans="2:2">
      <c r="B4" s="13" t="s">
        <v>86</v>
      </c>
    </row>
    <row r="5" spans="2:2">
      <c r="B5" s="3" t="s">
        <v>210</v>
      </c>
    </row>
    <row r="6" spans="2:2">
      <c r="B6" s="3" t="s">
        <v>211</v>
      </c>
    </row>
    <row r="7" spans="2:2">
      <c r="B7" t="s">
        <v>87</v>
      </c>
    </row>
    <row r="8" spans="2:2">
      <c r="B8" t="s">
        <v>88</v>
      </c>
    </row>
    <row r="9" spans="2:2">
      <c r="B9" s="4" t="s">
        <v>89</v>
      </c>
    </row>
    <row r="10" spans="2:2">
      <c r="B10" t="s">
        <v>90</v>
      </c>
    </row>
    <row r="11" spans="2:2" ht="8" customHeight="1"/>
    <row r="12" spans="2:2">
      <c r="B12" t="s">
        <v>91</v>
      </c>
    </row>
    <row r="13" spans="2:2">
      <c r="B13" t="s">
        <v>92</v>
      </c>
    </row>
    <row r="14" spans="2:2">
      <c r="B14" s="4" t="s">
        <v>93</v>
      </c>
    </row>
    <row r="15" spans="2:2">
      <c r="B15" t="s">
        <v>94</v>
      </c>
    </row>
    <row r="16" spans="2:2">
      <c r="B16" t="s">
        <v>95</v>
      </c>
    </row>
    <row r="17" spans="2:12">
      <c r="B17" s="4" t="s">
        <v>96</v>
      </c>
    </row>
    <row r="18" spans="2:12">
      <c r="B18" t="s">
        <v>97</v>
      </c>
    </row>
    <row r="20" spans="2:12">
      <c r="B20" t="s">
        <v>107</v>
      </c>
    </row>
    <row r="21" spans="2:12">
      <c r="B21" s="4" t="s">
        <v>108</v>
      </c>
    </row>
    <row r="22" spans="2:12">
      <c r="B22" s="4"/>
    </row>
    <row r="24" spans="2:12">
      <c r="B24" s="1" t="s">
        <v>98</v>
      </c>
    </row>
    <row r="25" spans="2:12">
      <c r="B25" t="s">
        <v>103</v>
      </c>
    </row>
    <row r="27" spans="2:12">
      <c r="C27" s="5">
        <v>2000</v>
      </c>
      <c r="D27" s="18">
        <v>2003</v>
      </c>
      <c r="E27" s="18">
        <v>2006</v>
      </c>
      <c r="F27" s="18">
        <v>2009</v>
      </c>
      <c r="G27" s="18">
        <v>2012</v>
      </c>
      <c r="H27" s="18">
        <v>2015</v>
      </c>
      <c r="I27" s="18">
        <v>2018</v>
      </c>
      <c r="K27" s="5" t="s">
        <v>101</v>
      </c>
      <c r="L27" t="s">
        <v>136</v>
      </c>
    </row>
    <row r="28" spans="2:12">
      <c r="B28" t="s">
        <v>8</v>
      </c>
      <c r="C28" s="14">
        <v>528</v>
      </c>
      <c r="D28" s="14">
        <v>525</v>
      </c>
      <c r="E28" s="14">
        <v>513</v>
      </c>
      <c r="F28" s="14">
        <v>515</v>
      </c>
      <c r="G28" s="14">
        <v>512</v>
      </c>
      <c r="H28" s="14">
        <v>503</v>
      </c>
      <c r="I28" s="14">
        <v>503</v>
      </c>
      <c r="K28" s="14">
        <f>AVERAGE(C28:I28)</f>
        <v>514.14285714285711</v>
      </c>
      <c r="L28" s="16">
        <f>STDEVP(C28:I28)</f>
        <v>8.9829770984357076</v>
      </c>
    </row>
    <row r="29" spans="2:12">
      <c r="B29" t="s">
        <v>9</v>
      </c>
      <c r="C29" s="14">
        <v>492</v>
      </c>
      <c r="D29" s="14">
        <v>491</v>
      </c>
      <c r="E29" s="14">
        <v>490</v>
      </c>
      <c r="F29" s="14"/>
      <c r="G29" s="14">
        <v>490</v>
      </c>
      <c r="H29" s="14">
        <v>485</v>
      </c>
      <c r="I29" s="14">
        <v>484</v>
      </c>
      <c r="K29" s="14">
        <f t="shared" ref="K29:K48" si="0">AVERAGE(C29:I29)</f>
        <v>488.66666666666669</v>
      </c>
      <c r="L29" s="16">
        <f t="shared" ref="L29:L48" si="1">STDEVP(C29:I29)</f>
        <v>3.0368111930480999</v>
      </c>
    </row>
    <row r="30" spans="2:12">
      <c r="B30" t="s">
        <v>10</v>
      </c>
      <c r="C30" s="14">
        <v>507</v>
      </c>
      <c r="D30" s="14">
        <v>507</v>
      </c>
      <c r="E30" s="14">
        <v>501</v>
      </c>
      <c r="F30" s="14">
        <v>506</v>
      </c>
      <c r="G30" s="14">
        <v>509</v>
      </c>
      <c r="H30" s="14">
        <v>499</v>
      </c>
      <c r="I30" s="14">
        <v>493</v>
      </c>
      <c r="K30" s="14">
        <f t="shared" si="0"/>
        <v>503.14285714285717</v>
      </c>
      <c r="L30" s="16">
        <f t="shared" si="1"/>
        <v>5.3030603409344534</v>
      </c>
    </row>
    <row r="31" spans="2:12">
      <c r="B31" t="s">
        <v>11</v>
      </c>
      <c r="C31" s="14">
        <v>534</v>
      </c>
      <c r="D31" s="14">
        <v>528</v>
      </c>
      <c r="E31" s="14">
        <v>527</v>
      </c>
      <c r="F31" s="14">
        <v>524</v>
      </c>
      <c r="G31" s="14">
        <v>523</v>
      </c>
      <c r="H31" s="14">
        <v>527</v>
      </c>
      <c r="I31" s="14">
        <v>520</v>
      </c>
      <c r="K31" s="14">
        <f t="shared" si="0"/>
        <v>526.14285714285711</v>
      </c>
      <c r="L31" s="16">
        <f t="shared" si="1"/>
        <v>4.1206300291017026</v>
      </c>
    </row>
    <row r="32" spans="2:12">
      <c r="B32" s="3" t="s">
        <v>12</v>
      </c>
      <c r="C32" s="14">
        <v>497</v>
      </c>
      <c r="D32" s="14">
        <v>492</v>
      </c>
      <c r="E32" s="14">
        <v>494</v>
      </c>
      <c r="F32" s="14">
        <v>495</v>
      </c>
      <c r="G32" s="14">
        <v>496</v>
      </c>
      <c r="H32" s="14">
        <v>500</v>
      </c>
      <c r="I32" s="14">
        <v>501</v>
      </c>
      <c r="K32" s="14">
        <f t="shared" si="0"/>
        <v>496.42857142857144</v>
      </c>
      <c r="L32" s="16">
        <f t="shared" si="1"/>
        <v>2.9692299558323612</v>
      </c>
    </row>
    <row r="33" spans="2:12">
      <c r="B33" t="s">
        <v>13</v>
      </c>
      <c r="C33" s="14">
        <v>546</v>
      </c>
      <c r="D33" s="14">
        <v>543</v>
      </c>
      <c r="E33" s="14">
        <v>547</v>
      </c>
      <c r="F33" s="14">
        <v>536</v>
      </c>
      <c r="G33" s="14">
        <v>524</v>
      </c>
      <c r="H33" s="14">
        <v>526</v>
      </c>
      <c r="I33" s="14">
        <v>520</v>
      </c>
      <c r="K33" s="14">
        <f t="shared" si="0"/>
        <v>534.57142857142856</v>
      </c>
      <c r="L33" s="16">
        <f t="shared" si="1"/>
        <v>10.39034088341039</v>
      </c>
    </row>
    <row r="34" spans="2:12">
      <c r="B34" t="s">
        <v>14</v>
      </c>
      <c r="C34" s="14">
        <v>505</v>
      </c>
      <c r="D34" s="14">
        <v>496</v>
      </c>
      <c r="E34" s="14">
        <v>488</v>
      </c>
      <c r="F34" s="14">
        <v>496</v>
      </c>
      <c r="G34" s="14">
        <v>505</v>
      </c>
      <c r="H34" s="14">
        <v>499</v>
      </c>
      <c r="I34" s="14">
        <v>493</v>
      </c>
      <c r="K34" s="14">
        <f t="shared" si="0"/>
        <v>497.42857142857144</v>
      </c>
      <c r="L34" s="16">
        <f t="shared" si="1"/>
        <v>5.7285536159324062</v>
      </c>
    </row>
    <row r="35" spans="2:12">
      <c r="B35" t="s">
        <v>15</v>
      </c>
      <c r="C35" s="14">
        <v>484</v>
      </c>
      <c r="D35" s="14">
        <v>491</v>
      </c>
      <c r="E35" s="14">
        <v>495</v>
      </c>
      <c r="F35" s="14">
        <v>497</v>
      </c>
      <c r="G35" s="14">
        <v>508</v>
      </c>
      <c r="H35" s="14">
        <v>509</v>
      </c>
      <c r="I35" s="14">
        <v>498</v>
      </c>
      <c r="K35" s="14">
        <f t="shared" si="0"/>
        <v>497.42857142857144</v>
      </c>
      <c r="L35" s="16">
        <f t="shared" si="1"/>
        <v>8.2263885993645545</v>
      </c>
    </row>
    <row r="36" spans="2:12">
      <c r="B36" t="s">
        <v>16</v>
      </c>
      <c r="C36" s="14">
        <v>474</v>
      </c>
      <c r="D36" s="14">
        <v>472</v>
      </c>
      <c r="E36" s="14">
        <v>460</v>
      </c>
      <c r="F36" s="14">
        <v>483</v>
      </c>
      <c r="G36" s="14">
        <v>477</v>
      </c>
      <c r="H36" s="14">
        <v>467</v>
      </c>
      <c r="I36" s="14">
        <v>457</v>
      </c>
      <c r="K36" s="14">
        <f t="shared" si="0"/>
        <v>470</v>
      </c>
      <c r="L36" s="16">
        <f t="shared" si="1"/>
        <v>8.5857024007524103</v>
      </c>
    </row>
    <row r="37" spans="2:12">
      <c r="B37" t="s">
        <v>17</v>
      </c>
      <c r="C37" s="14">
        <v>527</v>
      </c>
      <c r="D37" s="14">
        <v>515</v>
      </c>
      <c r="E37" s="14">
        <v>517</v>
      </c>
      <c r="F37" s="14">
        <v>496</v>
      </c>
      <c r="G37" s="14">
        <v>523</v>
      </c>
      <c r="H37" s="14">
        <v>521</v>
      </c>
      <c r="I37" s="14">
        <v>518</v>
      </c>
      <c r="K37" s="14">
        <f t="shared" si="0"/>
        <v>516.71428571428567</v>
      </c>
      <c r="L37" s="16">
        <f t="shared" si="1"/>
        <v>9.2383406938427104</v>
      </c>
    </row>
    <row r="38" spans="2:12">
      <c r="B38" t="s">
        <v>18</v>
      </c>
      <c r="C38" s="14">
        <v>487</v>
      </c>
      <c r="D38" s="14">
        <v>476</v>
      </c>
      <c r="E38" s="14">
        <v>469</v>
      </c>
      <c r="F38" s="14">
        <v>486</v>
      </c>
      <c r="G38" s="14">
        <v>490</v>
      </c>
      <c r="H38" s="14">
        <v>485</v>
      </c>
      <c r="I38" s="14">
        <v>476</v>
      </c>
      <c r="K38" s="14">
        <f t="shared" si="0"/>
        <v>481.28571428571428</v>
      </c>
      <c r="L38" s="16">
        <f t="shared" si="1"/>
        <v>7.0854838672212823</v>
      </c>
    </row>
    <row r="39" spans="2:12">
      <c r="B39" t="s">
        <v>19</v>
      </c>
      <c r="C39" s="14">
        <v>522</v>
      </c>
      <c r="D39" s="14">
        <v>498</v>
      </c>
      <c r="E39" s="14">
        <v>498</v>
      </c>
      <c r="F39" s="14">
        <v>520</v>
      </c>
      <c r="G39" s="14">
        <v>538</v>
      </c>
      <c r="H39" s="14">
        <v>516</v>
      </c>
      <c r="I39" s="14">
        <v>504</v>
      </c>
      <c r="K39" s="14">
        <f t="shared" si="0"/>
        <v>513.71428571428567</v>
      </c>
      <c r="L39" s="16">
        <f t="shared" si="1"/>
        <v>13.582702084576814</v>
      </c>
    </row>
    <row r="40" spans="2:12">
      <c r="B40" t="s">
        <v>20</v>
      </c>
      <c r="C40" s="14"/>
      <c r="D40" s="14">
        <v>513</v>
      </c>
      <c r="E40" s="14">
        <v>507</v>
      </c>
      <c r="F40" s="14">
        <v>508</v>
      </c>
      <c r="G40" s="14">
        <v>511</v>
      </c>
      <c r="H40" s="14">
        <v>503</v>
      </c>
      <c r="I40" s="14">
        <v>485</v>
      </c>
      <c r="K40" s="14">
        <f t="shared" si="0"/>
        <v>504.5</v>
      </c>
      <c r="L40" s="16">
        <f t="shared" si="1"/>
        <v>9.2691243743228888</v>
      </c>
    </row>
    <row r="41" spans="2:12">
      <c r="B41" t="s">
        <v>21</v>
      </c>
      <c r="C41" s="14">
        <v>529</v>
      </c>
      <c r="D41" s="14">
        <v>522</v>
      </c>
      <c r="E41" s="14">
        <v>521</v>
      </c>
      <c r="F41" s="14">
        <v>521</v>
      </c>
      <c r="G41" s="14">
        <v>512</v>
      </c>
      <c r="H41" s="14">
        <v>509</v>
      </c>
      <c r="I41" s="14">
        <v>506</v>
      </c>
      <c r="K41" s="14">
        <f t="shared" si="0"/>
        <v>517.14285714285711</v>
      </c>
      <c r="L41" s="16">
        <f t="shared" si="1"/>
        <v>7.6611929587382415</v>
      </c>
    </row>
    <row r="42" spans="2:12">
      <c r="B42" t="s">
        <v>22</v>
      </c>
      <c r="C42" s="14">
        <v>505</v>
      </c>
      <c r="D42" s="14">
        <v>500</v>
      </c>
      <c r="E42" s="14">
        <v>484</v>
      </c>
      <c r="F42" s="14">
        <v>503</v>
      </c>
      <c r="G42" s="14">
        <v>504</v>
      </c>
      <c r="H42" s="14">
        <v>513</v>
      </c>
      <c r="I42" s="14">
        <v>499</v>
      </c>
      <c r="K42" s="14">
        <f t="shared" si="0"/>
        <v>501.14285714285717</v>
      </c>
      <c r="L42" s="16">
        <f t="shared" si="1"/>
        <v>8.1666319588322569</v>
      </c>
    </row>
    <row r="43" spans="2:12">
      <c r="B43" t="s">
        <v>23</v>
      </c>
      <c r="C43" s="14">
        <v>470</v>
      </c>
      <c r="D43" s="14">
        <v>478</v>
      </c>
      <c r="E43" s="14">
        <v>472</v>
      </c>
      <c r="F43" s="14">
        <v>489</v>
      </c>
      <c r="G43" s="14">
        <v>488</v>
      </c>
      <c r="H43" s="14">
        <v>498</v>
      </c>
      <c r="I43" s="14">
        <v>492</v>
      </c>
      <c r="K43" s="14">
        <f t="shared" si="0"/>
        <v>483.85714285714283</v>
      </c>
      <c r="L43" s="16">
        <f t="shared" si="1"/>
        <v>9.8333045082017261</v>
      </c>
    </row>
    <row r="44" spans="2:12">
      <c r="B44" t="s">
        <v>24</v>
      </c>
      <c r="C44" s="14">
        <v>493</v>
      </c>
      <c r="D44" s="14">
        <v>481</v>
      </c>
      <c r="E44" s="14">
        <v>461</v>
      </c>
      <c r="F44" s="14">
        <v>481</v>
      </c>
      <c r="G44" s="14">
        <v>488</v>
      </c>
      <c r="H44" s="14">
        <v>496</v>
      </c>
      <c r="I44" s="14"/>
      <c r="K44" s="14">
        <f t="shared" si="0"/>
        <v>483.33333333333331</v>
      </c>
      <c r="L44" s="16">
        <f t="shared" si="1"/>
        <v>11.440668201153676</v>
      </c>
    </row>
    <row r="45" spans="2:12">
      <c r="B45" t="s">
        <v>25</v>
      </c>
      <c r="C45" s="14">
        <v>516</v>
      </c>
      <c r="D45" s="14">
        <v>514</v>
      </c>
      <c r="E45" s="14">
        <v>507</v>
      </c>
      <c r="F45" s="14">
        <v>497</v>
      </c>
      <c r="G45" s="14">
        <v>483</v>
      </c>
      <c r="H45" s="14">
        <v>500</v>
      </c>
      <c r="I45" s="14">
        <v>506</v>
      </c>
      <c r="K45" s="14">
        <f t="shared" si="0"/>
        <v>503.28571428571428</v>
      </c>
      <c r="L45" s="16">
        <f t="shared" si="1"/>
        <v>10.41584350489039</v>
      </c>
    </row>
    <row r="46" spans="2:12">
      <c r="B46" t="s">
        <v>26</v>
      </c>
      <c r="C46" s="14">
        <v>494</v>
      </c>
      <c r="D46" s="14">
        <v>499</v>
      </c>
      <c r="E46" s="14">
        <v>499</v>
      </c>
      <c r="F46" s="14">
        <v>501</v>
      </c>
      <c r="G46" s="14">
        <v>509</v>
      </c>
      <c r="H46" s="14">
        <v>492</v>
      </c>
      <c r="I46" s="14">
        <v>484</v>
      </c>
      <c r="K46" s="14">
        <f t="shared" si="0"/>
        <v>496.85714285714283</v>
      </c>
      <c r="L46" s="16">
        <f t="shared" si="1"/>
        <v>7.2787081159182838</v>
      </c>
    </row>
    <row r="47" spans="2:12">
      <c r="B47" t="s">
        <v>27</v>
      </c>
      <c r="C47" s="14"/>
      <c r="D47" s="14"/>
      <c r="E47" s="14">
        <v>495</v>
      </c>
      <c r="F47" s="14">
        <v>494</v>
      </c>
      <c r="G47" s="14">
        <v>499</v>
      </c>
      <c r="H47" s="14">
        <v>498</v>
      </c>
      <c r="I47" s="14">
        <v>504</v>
      </c>
      <c r="K47" s="14">
        <f t="shared" si="0"/>
        <v>498</v>
      </c>
      <c r="L47" s="16">
        <f t="shared" si="1"/>
        <v>3.5213633723318019</v>
      </c>
    </row>
    <row r="48" spans="2:12">
      <c r="B48" t="s">
        <v>28</v>
      </c>
      <c r="C48" s="14">
        <v>504</v>
      </c>
      <c r="D48" s="14">
        <v>495</v>
      </c>
      <c r="E48" s="14"/>
      <c r="F48" s="14">
        <v>500</v>
      </c>
      <c r="G48" s="14">
        <v>498</v>
      </c>
      <c r="H48" s="14">
        <v>497</v>
      </c>
      <c r="I48" s="14">
        <v>505</v>
      </c>
      <c r="K48" s="14">
        <f t="shared" si="0"/>
        <v>499.83333333333331</v>
      </c>
      <c r="L48" s="16">
        <f t="shared" si="1"/>
        <v>3.6247605284885913</v>
      </c>
    </row>
    <row r="49" spans="2:12" ht="8" customHeight="1">
      <c r="C49" s="14"/>
      <c r="D49" s="14"/>
      <c r="E49" s="14"/>
      <c r="F49" s="14"/>
      <c r="G49" s="14"/>
      <c r="H49" s="14"/>
      <c r="I49" s="14"/>
    </row>
    <row r="50" spans="2:12">
      <c r="B50" t="s">
        <v>29</v>
      </c>
      <c r="C50" s="15">
        <f>AVERAGE(C28:C48)</f>
        <v>506</v>
      </c>
      <c r="D50" s="15">
        <f t="shared" ref="D50:G50" si="2">AVERAGE(D28:D48)</f>
        <v>501.8</v>
      </c>
      <c r="E50" s="15">
        <f t="shared" si="2"/>
        <v>497.25</v>
      </c>
      <c r="F50" s="15">
        <f t="shared" si="2"/>
        <v>502.4</v>
      </c>
      <c r="G50" s="15">
        <f t="shared" si="2"/>
        <v>504.14285714285717</v>
      </c>
      <c r="H50" s="15">
        <f t="shared" ref="H50" si="3">AVERAGE(H28:H48)</f>
        <v>502.04761904761904</v>
      </c>
      <c r="I50" s="15">
        <f t="shared" ref="I50" si="4">AVERAGE(I28:I48)</f>
        <v>497.4</v>
      </c>
      <c r="K50" s="15">
        <f>AVERAGE(K28:K48)</f>
        <v>501.31519274376416</v>
      </c>
    </row>
    <row r="51" spans="2:12">
      <c r="B51" s="6" t="s">
        <v>45</v>
      </c>
      <c r="C51" s="7">
        <f>_xlfn.STDEV.S(C28:C48)</f>
        <v>21.023796041628639</v>
      </c>
      <c r="D51" s="7">
        <f t="shared" ref="D51:K51" si="5">_xlfn.STDEV.S(D28:D48)</f>
        <v>18.908644639562699</v>
      </c>
      <c r="E51" s="7">
        <f t="shared" si="5"/>
        <v>22.05465698524559</v>
      </c>
      <c r="F51" s="7">
        <f t="shared" si="5"/>
        <v>14.529099656967919</v>
      </c>
      <c r="G51" s="7">
        <f t="shared" si="5"/>
        <v>15.363221388386341</v>
      </c>
      <c r="H51" s="7">
        <f t="shared" ref="H51" si="6">_xlfn.STDEV.S(H28:H48)</f>
        <v>14.143819111103584</v>
      </c>
      <c r="I51" s="7">
        <f t="shared" ref="I51" si="7">_xlfn.STDEV.S(I28:I48)</f>
        <v>15.31562669473997</v>
      </c>
      <c r="J51" s="7"/>
      <c r="K51" s="7">
        <f t="shared" si="5"/>
        <v>15.496464567834449</v>
      </c>
    </row>
    <row r="52" spans="2:12">
      <c r="B52" t="s">
        <v>102</v>
      </c>
      <c r="C52" s="16">
        <f>CORREL($G28:$G48,C28:C48)</f>
        <v>0.73597281960087146</v>
      </c>
      <c r="D52" s="16">
        <f t="shared" ref="D52:K52" si="8">CORREL($G28:$G48,D28:D48)</f>
        <v>0.65984662795114024</v>
      </c>
      <c r="E52" s="16">
        <f t="shared" si="8"/>
        <v>0.7105937264835146</v>
      </c>
      <c r="F52" s="16">
        <f t="shared" si="8"/>
        <v>0.79236524923505569</v>
      </c>
      <c r="G52" s="16">
        <f t="shared" si="8"/>
        <v>1</v>
      </c>
      <c r="H52" s="16">
        <f t="shared" ref="H52" si="9">CORREL($G28:$G48,H28:H48)</f>
        <v>0.80808652180757201</v>
      </c>
      <c r="I52" s="16">
        <f t="shared" ref="I52" si="10">CORREL($G28:$G48,I28:I48)</f>
        <v>0.63106033281194063</v>
      </c>
      <c r="J52" s="16"/>
      <c r="K52" s="16">
        <f t="shared" si="8"/>
        <v>0.83233502400560666</v>
      </c>
    </row>
    <row r="53" spans="2:12">
      <c r="B53" t="s">
        <v>44</v>
      </c>
      <c r="C53" s="19">
        <v>19</v>
      </c>
      <c r="D53" s="19">
        <v>20</v>
      </c>
      <c r="E53" s="19">
        <v>20</v>
      </c>
      <c r="F53" s="19">
        <v>20</v>
      </c>
      <c r="G53" s="19">
        <v>21</v>
      </c>
      <c r="H53" s="19">
        <v>21</v>
      </c>
      <c r="I53" s="19">
        <v>20</v>
      </c>
      <c r="J53" s="19"/>
      <c r="K53" s="19">
        <v>21</v>
      </c>
    </row>
    <row r="54" spans="2:12">
      <c r="C54" s="15"/>
      <c r="D54" s="15"/>
      <c r="E54" s="15"/>
      <c r="F54" s="15"/>
      <c r="G54" s="15"/>
      <c r="H54" s="15"/>
      <c r="I54" s="15"/>
    </row>
    <row r="57" spans="2:12">
      <c r="B57" s="1" t="s">
        <v>99</v>
      </c>
    </row>
    <row r="58" spans="2:12">
      <c r="B58" t="s">
        <v>104</v>
      </c>
    </row>
    <row r="60" spans="2:12">
      <c r="C60" s="5">
        <v>2000</v>
      </c>
      <c r="D60" s="18">
        <v>2003</v>
      </c>
      <c r="E60" s="18">
        <v>2006</v>
      </c>
      <c r="F60" s="18">
        <v>2009</v>
      </c>
      <c r="G60" s="18">
        <v>2012</v>
      </c>
      <c r="H60" s="18">
        <v>2015</v>
      </c>
      <c r="I60" s="18">
        <v>2018</v>
      </c>
      <c r="K60" s="5" t="s">
        <v>101</v>
      </c>
      <c r="L60" t="s">
        <v>136</v>
      </c>
    </row>
    <row r="61" spans="2:12">
      <c r="B61" t="s">
        <v>8</v>
      </c>
      <c r="C61" s="14">
        <v>533</v>
      </c>
      <c r="D61" s="17">
        <v>524</v>
      </c>
      <c r="E61" s="17">
        <v>520</v>
      </c>
      <c r="F61" s="17">
        <v>514</v>
      </c>
      <c r="G61" s="17">
        <v>504</v>
      </c>
      <c r="H61" s="17">
        <v>494</v>
      </c>
      <c r="I61" s="17">
        <v>491</v>
      </c>
      <c r="K61" s="14">
        <f>AVERAGE(C61:I61)</f>
        <v>511.42857142857144</v>
      </c>
      <c r="L61" s="16">
        <f>STDEVP(C61:I61)</f>
        <v>14.539180001019341</v>
      </c>
    </row>
    <row r="62" spans="2:12">
      <c r="B62" t="s">
        <v>9</v>
      </c>
      <c r="C62" s="14">
        <v>515</v>
      </c>
      <c r="D62" s="17">
        <v>506</v>
      </c>
      <c r="E62" s="17">
        <v>505</v>
      </c>
      <c r="F62" s="17"/>
      <c r="G62" s="17">
        <v>506</v>
      </c>
      <c r="H62" s="17">
        <v>497</v>
      </c>
      <c r="I62" s="17">
        <v>499</v>
      </c>
      <c r="K62" s="14">
        <f t="shared" ref="K62:K81" si="11">AVERAGE(C62:I62)</f>
        <v>504.66666666666669</v>
      </c>
      <c r="L62" s="16">
        <f t="shared" ref="L62:L81" si="12">STDEVP(C62:I62)</f>
        <v>5.7927157323275882</v>
      </c>
    </row>
    <row r="63" spans="2:12">
      <c r="B63" t="s">
        <v>10</v>
      </c>
      <c r="C63" s="14">
        <v>520</v>
      </c>
      <c r="D63" s="17">
        <v>529</v>
      </c>
      <c r="E63" s="17">
        <v>520</v>
      </c>
      <c r="F63" s="17">
        <v>515</v>
      </c>
      <c r="G63" s="17">
        <v>515</v>
      </c>
      <c r="H63" s="17">
        <v>507</v>
      </c>
      <c r="I63" s="17">
        <v>508</v>
      </c>
      <c r="K63" s="14">
        <f t="shared" si="11"/>
        <v>516.28571428571433</v>
      </c>
      <c r="L63" s="16">
        <f t="shared" si="12"/>
        <v>7.0450445748216879</v>
      </c>
    </row>
    <row r="64" spans="2:12">
      <c r="B64" t="s">
        <v>11</v>
      </c>
      <c r="C64" s="14">
        <v>533</v>
      </c>
      <c r="D64" s="17">
        <v>532</v>
      </c>
      <c r="E64" s="17">
        <v>527</v>
      </c>
      <c r="F64" s="17">
        <v>527</v>
      </c>
      <c r="G64" s="17">
        <v>518</v>
      </c>
      <c r="H64" s="17">
        <v>516</v>
      </c>
      <c r="I64" s="17">
        <v>512</v>
      </c>
      <c r="K64" s="14">
        <f t="shared" si="11"/>
        <v>523.57142857142856</v>
      </c>
      <c r="L64" s="16">
        <f t="shared" si="12"/>
        <v>7.6130929111281302</v>
      </c>
    </row>
    <row r="65" spans="2:12">
      <c r="B65" s="3" t="s">
        <v>12</v>
      </c>
      <c r="C65" s="14">
        <v>514</v>
      </c>
      <c r="D65" s="17">
        <v>514</v>
      </c>
      <c r="E65" s="17">
        <v>513</v>
      </c>
      <c r="F65" s="17">
        <v>503</v>
      </c>
      <c r="G65" s="17">
        <v>500</v>
      </c>
      <c r="H65" s="17">
        <v>511</v>
      </c>
      <c r="I65" s="17">
        <v>509</v>
      </c>
      <c r="K65" s="14">
        <f t="shared" si="11"/>
        <v>509.14285714285717</v>
      </c>
      <c r="L65" s="16">
        <f t="shared" si="12"/>
        <v>5.1666118057214634</v>
      </c>
    </row>
    <row r="66" spans="2:12">
      <c r="B66" t="s">
        <v>13</v>
      </c>
      <c r="C66" s="14">
        <v>536</v>
      </c>
      <c r="D66" s="17">
        <v>544</v>
      </c>
      <c r="E66" s="17">
        <v>548</v>
      </c>
      <c r="F66" s="17">
        <v>541</v>
      </c>
      <c r="G66" s="17">
        <v>519</v>
      </c>
      <c r="H66" s="17">
        <v>511</v>
      </c>
      <c r="I66" s="17">
        <v>507</v>
      </c>
      <c r="K66" s="14">
        <f t="shared" si="11"/>
        <v>529.42857142857144</v>
      </c>
      <c r="L66" s="16">
        <f t="shared" si="12"/>
        <v>15.518257844571735</v>
      </c>
    </row>
    <row r="67" spans="2:12">
      <c r="B67" t="s">
        <v>14</v>
      </c>
      <c r="C67" s="14">
        <v>517</v>
      </c>
      <c r="D67" s="17">
        <v>511</v>
      </c>
      <c r="E67" s="17">
        <v>496</v>
      </c>
      <c r="F67" s="17">
        <v>497</v>
      </c>
      <c r="G67" s="17">
        <v>495</v>
      </c>
      <c r="H67" s="17">
        <v>493</v>
      </c>
      <c r="I67" s="17">
        <v>495</v>
      </c>
      <c r="K67" s="14">
        <f t="shared" si="11"/>
        <v>500.57142857142856</v>
      </c>
      <c r="L67" s="16">
        <f t="shared" si="12"/>
        <v>8.7154565958112258</v>
      </c>
    </row>
    <row r="68" spans="2:12">
      <c r="B68" t="s">
        <v>15</v>
      </c>
      <c r="C68" s="14">
        <v>490</v>
      </c>
      <c r="D68" s="17">
        <v>503</v>
      </c>
      <c r="E68" s="17">
        <v>504</v>
      </c>
      <c r="F68" s="17">
        <v>513</v>
      </c>
      <c r="G68" s="17">
        <v>514</v>
      </c>
      <c r="H68" s="17">
        <v>506</v>
      </c>
      <c r="I68" s="17">
        <v>500</v>
      </c>
      <c r="K68" s="14">
        <f t="shared" si="11"/>
        <v>504.28571428571428</v>
      </c>
      <c r="L68" s="16">
        <f t="shared" si="12"/>
        <v>7.5349525681374807</v>
      </c>
    </row>
    <row r="69" spans="2:12">
      <c r="B69" t="s">
        <v>16</v>
      </c>
      <c r="C69" s="14">
        <v>447</v>
      </c>
      <c r="D69" s="17">
        <v>445</v>
      </c>
      <c r="E69" s="17">
        <v>459</v>
      </c>
      <c r="F69" s="17">
        <v>466</v>
      </c>
      <c r="G69" s="17">
        <v>453</v>
      </c>
      <c r="H69" s="17">
        <v>454</v>
      </c>
      <c r="I69" s="17">
        <v>451</v>
      </c>
      <c r="K69" s="14">
        <f t="shared" si="11"/>
        <v>453.57142857142856</v>
      </c>
      <c r="L69" s="16">
        <f t="shared" si="12"/>
        <v>6.6301722204984532</v>
      </c>
    </row>
    <row r="70" spans="2:12">
      <c r="B70" t="s">
        <v>17</v>
      </c>
      <c r="C70" s="14">
        <v>503</v>
      </c>
      <c r="D70" s="17">
        <v>503</v>
      </c>
      <c r="E70" s="17">
        <v>501</v>
      </c>
      <c r="F70" s="17">
        <v>487</v>
      </c>
      <c r="G70" s="17">
        <v>501</v>
      </c>
      <c r="H70" s="17">
        <v>504</v>
      </c>
      <c r="I70" s="17">
        <v>500</v>
      </c>
      <c r="K70" s="14">
        <f t="shared" si="11"/>
        <v>499.85714285714283</v>
      </c>
      <c r="L70" s="16">
        <f t="shared" si="12"/>
        <v>5.4097417796461391</v>
      </c>
    </row>
    <row r="71" spans="2:12">
      <c r="B71" t="s">
        <v>18</v>
      </c>
      <c r="C71" s="14">
        <v>457</v>
      </c>
      <c r="D71" s="17">
        <v>466</v>
      </c>
      <c r="E71" s="17">
        <v>462</v>
      </c>
      <c r="F71" s="17">
        <v>483</v>
      </c>
      <c r="G71" s="17">
        <v>485</v>
      </c>
      <c r="H71" s="17">
        <v>490</v>
      </c>
      <c r="I71" s="17">
        <v>487</v>
      </c>
      <c r="K71" s="14">
        <f t="shared" si="11"/>
        <v>475.71428571428572</v>
      </c>
      <c r="L71" s="16">
        <f t="shared" si="12"/>
        <v>12.555184310125618</v>
      </c>
    </row>
    <row r="72" spans="2:12">
      <c r="B72" t="s">
        <v>19</v>
      </c>
      <c r="C72" s="14">
        <v>557</v>
      </c>
      <c r="D72" s="17">
        <v>534</v>
      </c>
      <c r="E72" s="17">
        <v>523</v>
      </c>
      <c r="F72" s="17">
        <v>529</v>
      </c>
      <c r="G72" s="17">
        <v>536</v>
      </c>
      <c r="H72" s="17">
        <v>532</v>
      </c>
      <c r="I72" s="17">
        <v>527</v>
      </c>
      <c r="K72" s="14">
        <f t="shared" si="11"/>
        <v>534</v>
      </c>
      <c r="L72" s="16">
        <f t="shared" si="12"/>
        <v>10.22601723895616</v>
      </c>
    </row>
    <row r="73" spans="2:12">
      <c r="B73" t="s">
        <v>20</v>
      </c>
      <c r="C73" s="14"/>
      <c r="D73" s="17">
        <v>538</v>
      </c>
      <c r="E73" s="17">
        <v>531</v>
      </c>
      <c r="F73" s="17">
        <v>526</v>
      </c>
      <c r="G73" s="17">
        <v>523</v>
      </c>
      <c r="H73" s="17">
        <v>512</v>
      </c>
      <c r="I73" s="17">
        <v>519</v>
      </c>
      <c r="K73" s="14">
        <f t="shared" si="11"/>
        <v>524.83333333333337</v>
      </c>
      <c r="L73" s="16">
        <f t="shared" si="12"/>
        <v>8.3149797888442816</v>
      </c>
    </row>
    <row r="74" spans="2:12">
      <c r="B74" t="s">
        <v>21</v>
      </c>
      <c r="C74" s="14">
        <v>537</v>
      </c>
      <c r="D74" s="17">
        <v>523</v>
      </c>
      <c r="E74" s="17">
        <v>522</v>
      </c>
      <c r="F74" s="17">
        <v>519</v>
      </c>
      <c r="G74" s="17">
        <v>500</v>
      </c>
      <c r="H74" s="17">
        <v>495</v>
      </c>
      <c r="I74" s="17">
        <v>494</v>
      </c>
      <c r="K74" s="14">
        <f t="shared" si="11"/>
        <v>512.85714285714289</v>
      </c>
      <c r="L74" s="16">
        <f t="shared" si="12"/>
        <v>15.338360607393771</v>
      </c>
    </row>
    <row r="75" spans="2:12">
      <c r="B75" t="s">
        <v>22</v>
      </c>
      <c r="C75" s="14">
        <v>499</v>
      </c>
      <c r="D75" s="17">
        <v>495</v>
      </c>
      <c r="E75" s="17">
        <v>490</v>
      </c>
      <c r="F75" s="17">
        <v>498</v>
      </c>
      <c r="G75" s="17">
        <v>489</v>
      </c>
      <c r="H75" s="17">
        <v>502</v>
      </c>
      <c r="I75" s="17">
        <v>501</v>
      </c>
      <c r="K75" s="14">
        <f t="shared" si="11"/>
        <v>496.28571428571428</v>
      </c>
      <c r="L75" s="16">
        <f t="shared" si="12"/>
        <v>4.7723694538543047</v>
      </c>
    </row>
    <row r="76" spans="2:12">
      <c r="B76" t="s">
        <v>23</v>
      </c>
      <c r="C76" s="14">
        <v>454</v>
      </c>
      <c r="D76" s="17">
        <v>466</v>
      </c>
      <c r="E76" s="17">
        <v>466</v>
      </c>
      <c r="F76" s="17">
        <v>487</v>
      </c>
      <c r="G76" s="17">
        <v>487</v>
      </c>
      <c r="H76" s="17">
        <v>492</v>
      </c>
      <c r="I76" s="17">
        <v>492</v>
      </c>
      <c r="K76" s="14">
        <f t="shared" si="11"/>
        <v>477.71428571428572</v>
      </c>
      <c r="L76" s="16">
        <f t="shared" si="12"/>
        <v>14.229890931358797</v>
      </c>
    </row>
    <row r="77" spans="2:12">
      <c r="B77" t="s">
        <v>24</v>
      </c>
      <c r="C77" s="14">
        <v>476</v>
      </c>
      <c r="D77" s="17">
        <v>485</v>
      </c>
      <c r="E77" s="17">
        <v>480</v>
      </c>
      <c r="F77" s="17">
        <v>483</v>
      </c>
      <c r="G77" s="17">
        <v>484</v>
      </c>
      <c r="H77" s="17">
        <v>486</v>
      </c>
      <c r="I77" s="17">
        <v>481</v>
      </c>
      <c r="K77" s="14">
        <f t="shared" si="11"/>
        <v>482.14285714285717</v>
      </c>
      <c r="L77" s="16">
        <f t="shared" si="12"/>
        <v>3.1815796359028701</v>
      </c>
    </row>
    <row r="78" spans="2:12">
      <c r="B78" t="s">
        <v>25</v>
      </c>
      <c r="C78" s="14">
        <v>510</v>
      </c>
      <c r="D78" s="17">
        <v>509</v>
      </c>
      <c r="E78" s="17">
        <v>502</v>
      </c>
      <c r="F78" s="17">
        <v>494</v>
      </c>
      <c r="G78" s="17">
        <v>478</v>
      </c>
      <c r="H78" s="17">
        <v>494</v>
      </c>
      <c r="I78" s="17">
        <v>502</v>
      </c>
      <c r="K78" s="14">
        <f t="shared" si="11"/>
        <v>498.42857142857144</v>
      </c>
      <c r="L78" s="16">
        <f t="shared" si="12"/>
        <v>10.196037645745987</v>
      </c>
    </row>
    <row r="79" spans="2:12">
      <c r="B79" t="s">
        <v>26</v>
      </c>
      <c r="C79" s="14">
        <v>529</v>
      </c>
      <c r="D79" s="17">
        <v>527</v>
      </c>
      <c r="E79" s="17">
        <v>530</v>
      </c>
      <c r="F79" s="17">
        <v>534</v>
      </c>
      <c r="G79" s="17">
        <v>531</v>
      </c>
      <c r="H79" s="17">
        <v>521</v>
      </c>
      <c r="I79" s="17">
        <v>515</v>
      </c>
      <c r="K79" s="14">
        <f t="shared" si="11"/>
        <v>526.71428571428567</v>
      </c>
      <c r="L79" s="16">
        <f t="shared" si="12"/>
        <v>6.0642815076546075</v>
      </c>
    </row>
    <row r="80" spans="2:12">
      <c r="B80" t="s">
        <v>27</v>
      </c>
      <c r="C80" s="14">
        <v>529</v>
      </c>
      <c r="D80" s="17"/>
      <c r="E80" s="17">
        <v>495</v>
      </c>
      <c r="F80" s="17">
        <v>492</v>
      </c>
      <c r="G80" s="17">
        <v>494</v>
      </c>
      <c r="H80" s="17">
        <v>492</v>
      </c>
      <c r="I80" s="17">
        <v>502</v>
      </c>
      <c r="K80" s="14">
        <f t="shared" si="11"/>
        <v>500.66666666666669</v>
      </c>
      <c r="L80" s="16">
        <f t="shared" si="12"/>
        <v>13.110640292864758</v>
      </c>
    </row>
    <row r="81" spans="2:12">
      <c r="B81" t="s">
        <v>28</v>
      </c>
      <c r="C81" s="14">
        <v>493</v>
      </c>
      <c r="D81" s="17">
        <v>483</v>
      </c>
      <c r="E81" s="17">
        <v>474</v>
      </c>
      <c r="F81" s="17">
        <v>487</v>
      </c>
      <c r="G81" s="17">
        <v>481</v>
      </c>
      <c r="H81" s="17">
        <v>470</v>
      </c>
      <c r="I81" s="17">
        <v>478</v>
      </c>
      <c r="K81" s="14">
        <f t="shared" si="11"/>
        <v>480.85714285714283</v>
      </c>
      <c r="L81" s="16">
        <f t="shared" si="12"/>
        <v>7.1997732390595148</v>
      </c>
    </row>
    <row r="82" spans="2:12" ht="10" customHeight="1">
      <c r="C82" s="14"/>
      <c r="D82" s="14"/>
      <c r="E82" s="14"/>
      <c r="F82" s="14"/>
      <c r="G82" s="14"/>
      <c r="H82" s="14"/>
      <c r="I82" s="14"/>
    </row>
    <row r="83" spans="2:12">
      <c r="B83" t="s">
        <v>29</v>
      </c>
      <c r="C83" s="15">
        <f>AVERAGE(C61:C81)</f>
        <v>507.45</v>
      </c>
      <c r="D83" s="15">
        <f t="shared" ref="D83:G83" si="13">AVERAGE(D61:D81)</f>
        <v>506.85</v>
      </c>
      <c r="E83" s="15">
        <f t="shared" si="13"/>
        <v>503.23809523809524</v>
      </c>
      <c r="F83" s="15">
        <f t="shared" si="13"/>
        <v>504.75</v>
      </c>
      <c r="G83" s="15">
        <f t="shared" si="13"/>
        <v>500.61904761904759</v>
      </c>
      <c r="H83" s="15"/>
      <c r="I83" s="15">
        <f t="shared" ref="I83" si="14">AVERAGE(I61:I81)</f>
        <v>498.57142857142856</v>
      </c>
      <c r="K83" s="15">
        <f t="shared" ref="K83" si="15">AVERAGE(K61:K81)</f>
        <v>503.00113378684807</v>
      </c>
    </row>
    <row r="84" spans="2:12">
      <c r="B84" s="6" t="s">
        <v>45</v>
      </c>
      <c r="C84" s="7">
        <f>_xlfn.STDEV.S(C61:C81)</f>
        <v>30.247183426943376</v>
      </c>
      <c r="D84" s="7">
        <f t="shared" ref="D84:G84" si="16">_xlfn.STDEV.S(D61:D81)</f>
        <v>26.77837894547331</v>
      </c>
      <c r="E84" s="7">
        <f t="shared" si="16"/>
        <v>24.697985265816239</v>
      </c>
      <c r="F84" s="7">
        <f t="shared" si="16"/>
        <v>20.44987453313718</v>
      </c>
      <c r="G84" s="7">
        <f t="shared" si="16"/>
        <v>19.777452289099802</v>
      </c>
      <c r="H84" s="7"/>
      <c r="I84" s="7">
        <f t="shared" ref="I84" si="17">_xlfn.STDEV.S(I61:I81)</f>
        <v>16.188179108755339</v>
      </c>
      <c r="J84" s="7"/>
      <c r="K84" s="7">
        <f t="shared" ref="K84" si="18">_xlfn.STDEV.S(K61:K81)</f>
        <v>20.43059219136121</v>
      </c>
    </row>
    <row r="85" spans="2:12">
      <c r="B85" t="s">
        <v>102</v>
      </c>
      <c r="C85" s="16">
        <f>CORREL($G61:$G81,C61:C81)</f>
        <v>0.75218800159499444</v>
      </c>
      <c r="D85" s="16">
        <f t="shared" ref="D85:G85" si="19">CORREL($G61:$G81,D61:D81)</f>
        <v>0.84818539495359591</v>
      </c>
      <c r="E85" s="16">
        <f t="shared" si="19"/>
        <v>0.83557004296842341</v>
      </c>
      <c r="F85" s="16">
        <f t="shared" si="19"/>
        <v>0.90684357241035707</v>
      </c>
      <c r="G85" s="16">
        <f t="shared" si="19"/>
        <v>0.99999999999999989</v>
      </c>
      <c r="H85" s="16"/>
      <c r="I85" s="16">
        <f t="shared" ref="I85" si="20">CORREL($G61:$G81,I61:I81)</f>
        <v>0.87480556327110393</v>
      </c>
      <c r="J85" s="16"/>
      <c r="K85" s="16">
        <f t="shared" ref="K85" si="21">CORREL($G61:$G81,K61:K81)</f>
        <v>0.92803412812646591</v>
      </c>
    </row>
    <row r="86" spans="2:12">
      <c r="B86" t="s">
        <v>44</v>
      </c>
      <c r="C86" s="19">
        <v>20</v>
      </c>
      <c r="D86" s="19">
        <v>20</v>
      </c>
      <c r="E86" s="19">
        <v>21</v>
      </c>
      <c r="F86" s="19">
        <v>20</v>
      </c>
      <c r="G86" s="19">
        <v>21</v>
      </c>
      <c r="H86" s="19"/>
      <c r="I86" s="19">
        <v>21</v>
      </c>
      <c r="J86" s="19"/>
      <c r="K86" s="19">
        <v>21</v>
      </c>
    </row>
    <row r="89" spans="2:12">
      <c r="B89" s="13" t="s">
        <v>100</v>
      </c>
      <c r="C89" s="3"/>
      <c r="D89" s="3"/>
      <c r="E89" s="3"/>
      <c r="F89" s="3"/>
      <c r="G89" s="3"/>
      <c r="H89" s="3"/>
      <c r="I89" s="3"/>
    </row>
    <row r="90" spans="2:12">
      <c r="B90" t="s">
        <v>105</v>
      </c>
      <c r="D90" s="3"/>
      <c r="E90" s="3"/>
      <c r="F90" s="3"/>
      <c r="G90" s="3"/>
      <c r="H90" s="3"/>
      <c r="I90" s="3"/>
    </row>
    <row r="91" spans="2:12">
      <c r="B91" s="3" t="s">
        <v>106</v>
      </c>
      <c r="D91" s="3"/>
      <c r="E91" s="3"/>
      <c r="F91" s="3"/>
      <c r="G91" s="3"/>
      <c r="H91" s="3"/>
      <c r="I91" s="3"/>
    </row>
    <row r="92" spans="2:12">
      <c r="B92" s="3"/>
      <c r="C92" s="3"/>
      <c r="D92" s="3"/>
      <c r="E92" s="3"/>
      <c r="F92" s="3"/>
      <c r="G92" s="3"/>
      <c r="H92" s="3"/>
      <c r="I92" s="3"/>
    </row>
    <row r="93" spans="2:12">
      <c r="B93" s="3"/>
      <c r="C93" s="5">
        <v>2000</v>
      </c>
      <c r="D93" s="18">
        <v>2003</v>
      </c>
      <c r="E93" s="18">
        <v>2006</v>
      </c>
      <c r="F93" s="18">
        <v>2009</v>
      </c>
      <c r="G93" s="18">
        <v>2012</v>
      </c>
      <c r="H93" s="18">
        <v>2015</v>
      </c>
      <c r="I93" s="18">
        <v>2018</v>
      </c>
      <c r="K93" s="5" t="s">
        <v>101</v>
      </c>
      <c r="L93" t="s">
        <v>136</v>
      </c>
    </row>
    <row r="94" spans="2:12">
      <c r="B94" s="3" t="s">
        <v>8</v>
      </c>
      <c r="C94" s="14">
        <v>528</v>
      </c>
      <c r="D94" s="14">
        <v>525</v>
      </c>
      <c r="E94" s="14">
        <v>527</v>
      </c>
      <c r="F94" s="14">
        <v>527</v>
      </c>
      <c r="G94" s="14">
        <v>521</v>
      </c>
      <c r="H94" s="14">
        <v>510</v>
      </c>
      <c r="I94" s="14">
        <v>503</v>
      </c>
      <c r="K94" s="14">
        <f>AVERAGE(C94:I94)</f>
        <v>520.14285714285711</v>
      </c>
      <c r="L94" s="16">
        <f>STDEVP(C94:I94)</f>
        <v>9.077894208752717</v>
      </c>
    </row>
    <row r="95" spans="2:12">
      <c r="B95" s="3" t="s">
        <v>9</v>
      </c>
      <c r="C95" s="14">
        <v>519</v>
      </c>
      <c r="D95" s="14">
        <v>491</v>
      </c>
      <c r="E95" s="14">
        <v>511</v>
      </c>
      <c r="F95" s="14"/>
      <c r="G95" s="14">
        <v>506</v>
      </c>
      <c r="H95" s="14">
        <v>495</v>
      </c>
      <c r="I95" s="14">
        <v>490</v>
      </c>
      <c r="K95" s="14">
        <f t="shared" ref="K95:K114" si="22">AVERAGE(C95:I95)</f>
        <v>502</v>
      </c>
      <c r="L95" s="16">
        <f t="shared" ref="L95:L114" si="23">STDEVP(C95:I95)</f>
        <v>10.801234497346433</v>
      </c>
    </row>
    <row r="96" spans="2:12">
      <c r="B96" s="3" t="s">
        <v>10</v>
      </c>
      <c r="C96" s="14">
        <v>496</v>
      </c>
      <c r="D96" s="14">
        <v>509</v>
      </c>
      <c r="E96" s="14">
        <v>510</v>
      </c>
      <c r="F96" s="14">
        <v>507</v>
      </c>
      <c r="G96" s="14">
        <v>505</v>
      </c>
      <c r="H96" s="14">
        <v>502</v>
      </c>
      <c r="I96" s="14">
        <v>499</v>
      </c>
      <c r="K96" s="14">
        <f t="shared" si="22"/>
        <v>504</v>
      </c>
      <c r="L96" s="16">
        <f t="shared" si="23"/>
        <v>4.8403069560278329</v>
      </c>
    </row>
    <row r="97" spans="2:12">
      <c r="B97" s="3" t="s">
        <v>11</v>
      </c>
      <c r="C97" s="14">
        <v>529</v>
      </c>
      <c r="D97" s="14">
        <v>519</v>
      </c>
      <c r="E97" s="14">
        <v>534</v>
      </c>
      <c r="F97" s="14">
        <v>529</v>
      </c>
      <c r="G97" s="14">
        <v>525</v>
      </c>
      <c r="H97" s="14">
        <v>528</v>
      </c>
      <c r="I97" s="14">
        <v>518</v>
      </c>
      <c r="K97" s="14">
        <f t="shared" si="22"/>
        <v>526</v>
      </c>
      <c r="L97" s="16">
        <f t="shared" si="23"/>
        <v>5.3452248382484875</v>
      </c>
    </row>
    <row r="98" spans="2:12">
      <c r="B98" s="3" t="s">
        <v>12</v>
      </c>
      <c r="C98" s="14">
        <v>481</v>
      </c>
      <c r="D98" s="14">
        <v>475</v>
      </c>
      <c r="E98" s="14">
        <v>496</v>
      </c>
      <c r="F98" s="14">
        <v>499</v>
      </c>
      <c r="G98" s="14">
        <v>498</v>
      </c>
      <c r="H98" s="14">
        <v>502</v>
      </c>
      <c r="I98" s="14">
        <v>493</v>
      </c>
      <c r="K98" s="14">
        <f t="shared" si="22"/>
        <v>492</v>
      </c>
      <c r="L98" s="16">
        <f t="shared" si="23"/>
        <v>9.3503246696877547</v>
      </c>
    </row>
    <row r="99" spans="2:12">
      <c r="B99" s="3" t="s">
        <v>13</v>
      </c>
      <c r="C99" s="14">
        <v>538</v>
      </c>
      <c r="D99" s="14">
        <v>548</v>
      </c>
      <c r="E99" s="14">
        <v>563</v>
      </c>
      <c r="F99" s="14">
        <v>554</v>
      </c>
      <c r="G99" s="14">
        <v>545</v>
      </c>
      <c r="H99" s="14">
        <v>531</v>
      </c>
      <c r="I99" s="14">
        <v>522</v>
      </c>
      <c r="K99" s="14">
        <f t="shared" si="22"/>
        <v>543</v>
      </c>
      <c r="L99" s="16">
        <f t="shared" si="23"/>
        <v>12.873006086935783</v>
      </c>
    </row>
    <row r="100" spans="2:12">
      <c r="B100" s="3" t="s">
        <v>14</v>
      </c>
      <c r="C100" s="14">
        <v>500</v>
      </c>
      <c r="D100" s="14">
        <v>511</v>
      </c>
      <c r="E100" s="14">
        <v>495</v>
      </c>
      <c r="F100" s="14">
        <v>498</v>
      </c>
      <c r="G100" s="14">
        <v>499</v>
      </c>
      <c r="H100" s="14">
        <v>495</v>
      </c>
      <c r="I100" s="14">
        <v>493</v>
      </c>
      <c r="K100" s="14">
        <f t="shared" si="22"/>
        <v>498.71428571428572</v>
      </c>
      <c r="L100" s="16">
        <f t="shared" si="23"/>
        <v>5.5217565971679097</v>
      </c>
    </row>
    <row r="101" spans="2:12">
      <c r="B101" s="3" t="s">
        <v>15</v>
      </c>
      <c r="C101" s="14">
        <v>487</v>
      </c>
      <c r="D101" s="14">
        <v>502</v>
      </c>
      <c r="E101" s="14">
        <v>516</v>
      </c>
      <c r="F101" s="14">
        <v>520</v>
      </c>
      <c r="G101" s="14">
        <v>524</v>
      </c>
      <c r="H101" s="14">
        <v>509</v>
      </c>
      <c r="I101" s="14">
        <v>503</v>
      </c>
      <c r="K101" s="14">
        <f t="shared" si="22"/>
        <v>508.71428571428572</v>
      </c>
      <c r="L101" s="16">
        <f t="shared" si="23"/>
        <v>11.731694381513034</v>
      </c>
    </row>
    <row r="102" spans="2:12">
      <c r="B102" s="3" t="s">
        <v>16</v>
      </c>
      <c r="C102" s="14">
        <v>461</v>
      </c>
      <c r="D102" s="14">
        <v>481</v>
      </c>
      <c r="E102" s="14">
        <v>473</v>
      </c>
      <c r="F102" s="14">
        <v>470</v>
      </c>
      <c r="G102" s="14">
        <v>467</v>
      </c>
      <c r="H102" s="14">
        <v>455</v>
      </c>
      <c r="I102" s="14">
        <v>452</v>
      </c>
      <c r="K102" s="14">
        <f t="shared" si="22"/>
        <v>465.57142857142856</v>
      </c>
      <c r="L102" s="16">
        <f t="shared" si="23"/>
        <v>9.4997314677407427</v>
      </c>
    </row>
    <row r="103" spans="2:12">
      <c r="B103" s="3" t="s">
        <v>17</v>
      </c>
      <c r="C103" s="14">
        <v>513</v>
      </c>
      <c r="D103" s="14">
        <v>505</v>
      </c>
      <c r="E103" s="14">
        <v>508</v>
      </c>
      <c r="F103" s="14">
        <v>508</v>
      </c>
      <c r="G103" s="14">
        <v>522</v>
      </c>
      <c r="H103" s="14">
        <v>503</v>
      </c>
      <c r="I103" s="14">
        <v>496</v>
      </c>
      <c r="K103" s="14">
        <f t="shared" si="22"/>
        <v>507.85714285714283</v>
      </c>
      <c r="L103" s="16">
        <f t="shared" si="23"/>
        <v>7.5484827506416607</v>
      </c>
    </row>
    <row r="104" spans="2:12">
      <c r="B104" s="3" t="s">
        <v>18</v>
      </c>
      <c r="C104" s="14">
        <v>478</v>
      </c>
      <c r="D104" s="14">
        <v>486</v>
      </c>
      <c r="E104" s="14">
        <v>475</v>
      </c>
      <c r="F104" s="14">
        <v>489</v>
      </c>
      <c r="G104" s="14">
        <v>494</v>
      </c>
      <c r="H104" s="14">
        <v>481</v>
      </c>
      <c r="I104" s="14">
        <v>468</v>
      </c>
      <c r="K104" s="14">
        <f t="shared" si="22"/>
        <v>481.57142857142856</v>
      </c>
      <c r="L104" s="16">
        <f t="shared" si="23"/>
        <v>8.1915835353322581</v>
      </c>
    </row>
    <row r="105" spans="2:12">
      <c r="B105" s="3" t="s">
        <v>19</v>
      </c>
      <c r="C105" s="14">
        <v>550</v>
      </c>
      <c r="D105" s="14">
        <v>548</v>
      </c>
      <c r="E105" s="14">
        <v>531</v>
      </c>
      <c r="F105" s="14">
        <v>539</v>
      </c>
      <c r="G105" s="14">
        <v>547</v>
      </c>
      <c r="H105" s="14">
        <v>538</v>
      </c>
      <c r="I105" s="14">
        <v>529</v>
      </c>
      <c r="K105" s="14">
        <f t="shared" si="22"/>
        <v>540.28571428571433</v>
      </c>
      <c r="L105" s="16">
        <f t="shared" si="23"/>
        <v>7.7406955337966092</v>
      </c>
    </row>
    <row r="106" spans="2:12">
      <c r="B106" s="3" t="s">
        <v>20</v>
      </c>
      <c r="C106" s="14"/>
      <c r="D106" s="14">
        <v>524</v>
      </c>
      <c r="E106" s="14">
        <v>525</v>
      </c>
      <c r="F106" s="14">
        <v>522</v>
      </c>
      <c r="G106" s="14">
        <v>522</v>
      </c>
      <c r="H106" s="14">
        <v>509</v>
      </c>
      <c r="I106" s="14">
        <v>503</v>
      </c>
      <c r="K106" s="14">
        <f t="shared" si="22"/>
        <v>517.5</v>
      </c>
      <c r="L106" s="16">
        <f t="shared" si="23"/>
        <v>8.3815273071201055</v>
      </c>
    </row>
    <row r="107" spans="2:12">
      <c r="B107" s="3" t="s">
        <v>21</v>
      </c>
      <c r="C107" s="14">
        <v>528</v>
      </c>
      <c r="D107" s="14">
        <v>521</v>
      </c>
      <c r="E107" s="14">
        <v>530</v>
      </c>
      <c r="F107" s="14">
        <v>532</v>
      </c>
      <c r="G107" s="14">
        <v>516</v>
      </c>
      <c r="H107" s="14">
        <v>513</v>
      </c>
      <c r="I107" s="14">
        <v>508</v>
      </c>
      <c r="K107" s="14">
        <f t="shared" si="22"/>
        <v>521.14285714285711</v>
      </c>
      <c r="L107" s="16">
        <f t="shared" si="23"/>
        <v>8.5260704636438707</v>
      </c>
    </row>
    <row r="108" spans="2:12">
      <c r="B108" s="3" t="s">
        <v>22</v>
      </c>
      <c r="C108" s="14">
        <v>500</v>
      </c>
      <c r="D108" s="14">
        <v>484</v>
      </c>
      <c r="E108" s="14">
        <v>487</v>
      </c>
      <c r="F108" s="14">
        <v>500</v>
      </c>
      <c r="G108" s="14">
        <v>495</v>
      </c>
      <c r="H108" s="14">
        <v>498</v>
      </c>
      <c r="I108" s="14">
        <v>490</v>
      </c>
      <c r="K108" s="14">
        <f t="shared" si="22"/>
        <v>493.42857142857144</v>
      </c>
      <c r="L108" s="16">
        <f t="shared" si="23"/>
        <v>5.9965976748043879</v>
      </c>
    </row>
    <row r="109" spans="2:12">
      <c r="B109" s="3" t="s">
        <v>23</v>
      </c>
      <c r="C109" s="14">
        <v>459</v>
      </c>
      <c r="D109" s="14">
        <v>498</v>
      </c>
      <c r="E109" s="14">
        <v>474</v>
      </c>
      <c r="F109" s="14">
        <v>493</v>
      </c>
      <c r="G109" s="14">
        <v>489</v>
      </c>
      <c r="H109" s="14">
        <v>501</v>
      </c>
      <c r="I109" s="14">
        <v>492</v>
      </c>
      <c r="K109" s="14">
        <f t="shared" si="22"/>
        <v>486.57142857142856</v>
      </c>
      <c r="L109" s="16">
        <f t="shared" si="23"/>
        <v>13.803282661921326</v>
      </c>
    </row>
    <row r="110" spans="2:12">
      <c r="B110" s="3" t="s">
        <v>24</v>
      </c>
      <c r="C110" s="14">
        <v>491</v>
      </c>
      <c r="D110" s="14">
        <v>487</v>
      </c>
      <c r="E110" s="14">
        <v>488</v>
      </c>
      <c r="F110" s="14">
        <v>488</v>
      </c>
      <c r="G110" s="14">
        <v>496</v>
      </c>
      <c r="H110" s="14">
        <v>493</v>
      </c>
      <c r="I110" s="14">
        <v>483</v>
      </c>
      <c r="K110" s="14">
        <f t="shared" si="22"/>
        <v>489.42857142857144</v>
      </c>
      <c r="L110" s="16">
        <f t="shared" si="23"/>
        <v>3.9589732744431481</v>
      </c>
    </row>
    <row r="111" spans="2:12">
      <c r="B111" s="3" t="s">
        <v>25</v>
      </c>
      <c r="C111" s="14">
        <v>512</v>
      </c>
      <c r="D111" s="14">
        <v>506</v>
      </c>
      <c r="E111" s="14">
        <v>503</v>
      </c>
      <c r="F111" s="14">
        <v>495</v>
      </c>
      <c r="G111" s="14">
        <v>485</v>
      </c>
      <c r="H111" s="14">
        <v>493</v>
      </c>
      <c r="I111" s="14">
        <v>499</v>
      </c>
      <c r="K111" s="14">
        <f t="shared" si="22"/>
        <v>499</v>
      </c>
      <c r="L111" s="16">
        <f t="shared" si="23"/>
        <v>8.2980204179757759</v>
      </c>
    </row>
    <row r="112" spans="2:12">
      <c r="B112" s="3" t="s">
        <v>26</v>
      </c>
      <c r="C112" s="14">
        <v>496</v>
      </c>
      <c r="D112" s="14">
        <v>513</v>
      </c>
      <c r="E112" s="14">
        <v>512</v>
      </c>
      <c r="F112" s="14">
        <v>517</v>
      </c>
      <c r="G112" s="14">
        <v>515</v>
      </c>
      <c r="H112" s="14">
        <v>506</v>
      </c>
      <c r="I112" s="14">
        <v>495</v>
      </c>
      <c r="K112" s="14">
        <f t="shared" si="22"/>
        <v>507.71428571428572</v>
      </c>
      <c r="L112" s="16">
        <f t="shared" si="23"/>
        <v>8.3446182094344188</v>
      </c>
    </row>
    <row r="113" spans="1:14">
      <c r="B113" s="3" t="s">
        <v>27</v>
      </c>
      <c r="C113" s="14">
        <v>532</v>
      </c>
      <c r="D113" s="14"/>
      <c r="E113" s="14">
        <v>515</v>
      </c>
      <c r="F113" s="14">
        <v>514</v>
      </c>
      <c r="G113" s="14">
        <v>514</v>
      </c>
      <c r="H113" s="14">
        <v>509</v>
      </c>
      <c r="I113" s="14">
        <v>505</v>
      </c>
      <c r="K113" s="14">
        <f t="shared" si="22"/>
        <v>514.83333333333337</v>
      </c>
      <c r="L113" s="16">
        <f t="shared" si="23"/>
        <v>8.434387285919998</v>
      </c>
    </row>
    <row r="114" spans="1:14">
      <c r="B114" s="3" t="s">
        <v>28</v>
      </c>
      <c r="C114" s="14">
        <v>499</v>
      </c>
      <c r="D114" s="14">
        <v>491</v>
      </c>
      <c r="E114" s="14">
        <v>489</v>
      </c>
      <c r="F114" s="14">
        <v>502</v>
      </c>
      <c r="G114" s="14">
        <v>497</v>
      </c>
      <c r="H114" s="14">
        <v>496</v>
      </c>
      <c r="I114" s="14">
        <v>502</v>
      </c>
      <c r="K114" s="14">
        <f t="shared" si="22"/>
        <v>496.57142857142856</v>
      </c>
      <c r="L114" s="16">
        <f t="shared" si="23"/>
        <v>4.6860627048162078</v>
      </c>
    </row>
    <row r="115" spans="1:14" ht="8" customHeight="1">
      <c r="B115" s="3"/>
      <c r="C115" s="14"/>
      <c r="D115" s="14"/>
      <c r="E115" s="14"/>
      <c r="F115" s="14"/>
      <c r="G115" s="14"/>
      <c r="H115" s="14"/>
      <c r="I115" s="14"/>
    </row>
    <row r="116" spans="1:14">
      <c r="B116" t="s">
        <v>29</v>
      </c>
      <c r="C116" s="15">
        <f>AVERAGE(C94:C114)</f>
        <v>504.85</v>
      </c>
      <c r="D116" s="15">
        <f t="shared" ref="D116:G116" si="24">AVERAGE(D94:D114)</f>
        <v>506.2</v>
      </c>
      <c r="E116" s="15">
        <f t="shared" si="24"/>
        <v>507.71428571428572</v>
      </c>
      <c r="F116" s="15">
        <f t="shared" si="24"/>
        <v>510.15</v>
      </c>
      <c r="G116" s="15">
        <f t="shared" si="24"/>
        <v>508.66666666666669</v>
      </c>
      <c r="H116" s="15">
        <f t="shared" ref="H116" si="25">AVERAGE(H94:H114)</f>
        <v>503.1904761904762</v>
      </c>
      <c r="I116" s="15">
        <f t="shared" ref="I116" si="26">AVERAGE(I94:I114)</f>
        <v>497.28571428571428</v>
      </c>
      <c r="K116" s="15">
        <f t="shared" ref="K116" si="27">AVERAGE(K94:K114)</f>
        <v>505.52607709750572</v>
      </c>
    </row>
    <row r="117" spans="1:14">
      <c r="B117" s="6" t="s">
        <v>45</v>
      </c>
      <c r="C117" s="7">
        <f>_xlfn.STDEV.S(C94:C114)</f>
        <v>25.037393087771317</v>
      </c>
      <c r="D117" s="7">
        <f t="shared" ref="D117:G117" si="28">_xlfn.STDEV.S(D94:D114)</f>
        <v>20.585124930907085</v>
      </c>
      <c r="E117" s="7">
        <f t="shared" si="28"/>
        <v>22.928460168844431</v>
      </c>
      <c r="F117" s="7">
        <f t="shared" si="28"/>
        <v>20.131867902983018</v>
      </c>
      <c r="G117" s="7">
        <f t="shared" si="28"/>
        <v>19.404466839708153</v>
      </c>
      <c r="H117" s="7">
        <f t="shared" ref="H117" si="29">_xlfn.STDEV.S(H94:H114)</f>
        <v>17.457431218879389</v>
      </c>
      <c r="I117" s="7">
        <f t="shared" ref="I117" si="30">_xlfn.STDEV.S(I94:I114)</f>
        <v>16.787325150669052</v>
      </c>
      <c r="J117" s="7"/>
      <c r="K117" s="7">
        <f t="shared" ref="K117" si="31">_xlfn.STDEV.S(K94:K114)</f>
        <v>18.763634354592714</v>
      </c>
    </row>
    <row r="118" spans="1:14">
      <c r="B118" t="s">
        <v>102</v>
      </c>
      <c r="C118" s="16">
        <f>CORREL($G94:$G114,C94:C114)</f>
        <v>0.77711031968517319</v>
      </c>
      <c r="D118" s="16">
        <f t="shared" ref="D118:G118" si="32">CORREL($G94:$G114,D94:D114)</f>
        <v>0.82657233775975614</v>
      </c>
      <c r="E118" s="16">
        <f t="shared" si="32"/>
        <v>0.88129283337292796</v>
      </c>
      <c r="F118" s="16">
        <f t="shared" si="32"/>
        <v>0.94077818409837111</v>
      </c>
      <c r="G118" s="16">
        <f t="shared" si="32"/>
        <v>1</v>
      </c>
      <c r="H118" s="16">
        <f t="shared" ref="H118" si="33">CORREL($G94:$G114,H94:H114)</f>
        <v>0.90602132273316038</v>
      </c>
      <c r="I118" s="16">
        <f t="shared" ref="I118" si="34">CORREL($G94:$G114,I94:I114)</f>
        <v>0.84113817925267831</v>
      </c>
      <c r="J118" s="16"/>
      <c r="K118" s="16">
        <f t="shared" ref="K118" si="35">CORREL($G94:$G114,K94:K114)</f>
        <v>0.9432194100320237</v>
      </c>
    </row>
    <row r="119" spans="1:14">
      <c r="B119" t="s">
        <v>44</v>
      </c>
      <c r="C119" s="19">
        <v>20</v>
      </c>
      <c r="D119" s="19">
        <v>20</v>
      </c>
      <c r="E119" s="19">
        <v>21</v>
      </c>
      <c r="F119" s="19">
        <v>20</v>
      </c>
      <c r="G119" s="19">
        <v>21</v>
      </c>
      <c r="H119" s="19">
        <v>21</v>
      </c>
      <c r="I119" s="19">
        <v>21</v>
      </c>
      <c r="J119" s="19"/>
      <c r="K119" s="19">
        <v>21</v>
      </c>
    </row>
    <row r="122" spans="1:14">
      <c r="B122" s="1" t="s">
        <v>231</v>
      </c>
    </row>
    <row r="124" spans="1:14">
      <c r="B124" s="3"/>
      <c r="C124" s="5">
        <v>2000</v>
      </c>
      <c r="D124" s="18">
        <v>2003</v>
      </c>
      <c r="E124" s="18">
        <v>2006</v>
      </c>
      <c r="F124" s="18">
        <v>2009</v>
      </c>
      <c r="G124" s="37">
        <v>2012</v>
      </c>
      <c r="H124" s="18">
        <v>2015</v>
      </c>
      <c r="I124" s="18">
        <v>2018</v>
      </c>
      <c r="K124" s="38" t="s">
        <v>101</v>
      </c>
      <c r="L124" t="s">
        <v>136</v>
      </c>
      <c r="N124" t="s">
        <v>274</v>
      </c>
    </row>
    <row r="125" spans="1:14">
      <c r="A125" t="s">
        <v>232</v>
      </c>
      <c r="B125" s="3" t="s">
        <v>8</v>
      </c>
      <c r="C125" s="14">
        <f>(C61+C94+C28)/3</f>
        <v>529.66666666666663</v>
      </c>
      <c r="D125" s="14">
        <f t="shared" ref="D125:I125" si="36">(D61+D94+D28)/3</f>
        <v>524.66666666666663</v>
      </c>
      <c r="E125" s="14">
        <f t="shared" si="36"/>
        <v>520</v>
      </c>
      <c r="F125" s="14">
        <f t="shared" si="36"/>
        <v>518.66666666666663</v>
      </c>
      <c r="G125" s="14">
        <f t="shared" si="36"/>
        <v>512.33333333333337</v>
      </c>
      <c r="H125" s="14">
        <f t="shared" si="36"/>
        <v>502.33333333333331</v>
      </c>
      <c r="I125" s="14">
        <f t="shared" si="36"/>
        <v>499</v>
      </c>
      <c r="K125" s="14">
        <f>AVERAGE(C125:I125)</f>
        <v>515.2380952380953</v>
      </c>
      <c r="L125" s="16">
        <f>STDEVP(C125:I125)</f>
        <v>10.489169449339695</v>
      </c>
      <c r="N125" s="11">
        <f>G125*100/G$147</f>
        <v>101.55748536907683</v>
      </c>
    </row>
    <row r="126" spans="1:14">
      <c r="A126" t="s">
        <v>233</v>
      </c>
      <c r="B126" s="3" t="s">
        <v>9</v>
      </c>
      <c r="C126" s="14">
        <f t="shared" ref="C126:I145" si="37">(C62+C95+C29)/3</f>
        <v>508.66666666666669</v>
      </c>
      <c r="D126" s="14">
        <f t="shared" si="37"/>
        <v>496</v>
      </c>
      <c r="E126" s="14">
        <f t="shared" si="37"/>
        <v>502</v>
      </c>
      <c r="F126" s="14"/>
      <c r="G126" s="14">
        <f t="shared" si="37"/>
        <v>500.66666666666669</v>
      </c>
      <c r="H126" s="14">
        <f t="shared" si="37"/>
        <v>492.33333333333331</v>
      </c>
      <c r="I126" s="14">
        <f t="shared" si="37"/>
        <v>491</v>
      </c>
      <c r="K126" s="14">
        <f t="shared" ref="K126:K145" si="38">AVERAGE(C126:I126)</f>
        <v>498.44444444444451</v>
      </c>
      <c r="L126" s="16">
        <f t="shared" ref="L126:L145" si="39">STDEVP(C126:I126)</f>
        <v>6.0665038643194311</v>
      </c>
      <c r="N126" s="11">
        <f t="shared" ref="N126:N145" si="40">G126*100/G$147</f>
        <v>99.244855578629412</v>
      </c>
    </row>
    <row r="127" spans="1:14">
      <c r="A127" t="s">
        <v>234</v>
      </c>
      <c r="B127" s="3" t="s">
        <v>10</v>
      </c>
      <c r="C127" s="14">
        <f t="shared" si="37"/>
        <v>507.66666666666669</v>
      </c>
      <c r="D127" s="14">
        <f t="shared" si="37"/>
        <v>515</v>
      </c>
      <c r="E127" s="14">
        <f t="shared" si="37"/>
        <v>510.33333333333331</v>
      </c>
      <c r="F127" s="14">
        <f t="shared" si="37"/>
        <v>509.33333333333331</v>
      </c>
      <c r="G127" s="14">
        <f t="shared" si="37"/>
        <v>509.66666666666669</v>
      </c>
      <c r="H127" s="14">
        <f t="shared" si="37"/>
        <v>502.66666666666669</v>
      </c>
      <c r="I127" s="14">
        <f t="shared" si="37"/>
        <v>500</v>
      </c>
      <c r="K127" s="14">
        <f t="shared" si="38"/>
        <v>507.8095238095238</v>
      </c>
      <c r="L127" s="16">
        <f t="shared" si="39"/>
        <v>4.6491410466510139</v>
      </c>
      <c r="N127" s="11">
        <f t="shared" si="40"/>
        <v>101.02888427411742</v>
      </c>
    </row>
    <row r="128" spans="1:14">
      <c r="A128" t="s">
        <v>235</v>
      </c>
      <c r="B128" s="3" t="s">
        <v>11</v>
      </c>
      <c r="C128" s="14">
        <f t="shared" si="37"/>
        <v>532</v>
      </c>
      <c r="D128" s="14">
        <f t="shared" si="37"/>
        <v>526.33333333333337</v>
      </c>
      <c r="E128" s="14">
        <f t="shared" si="37"/>
        <v>529.33333333333337</v>
      </c>
      <c r="F128" s="14">
        <f t="shared" si="37"/>
        <v>526.66666666666663</v>
      </c>
      <c r="G128" s="14">
        <f t="shared" si="37"/>
        <v>522</v>
      </c>
      <c r="H128" s="14">
        <f t="shared" si="37"/>
        <v>523.66666666666663</v>
      </c>
      <c r="I128" s="14">
        <f t="shared" si="37"/>
        <v>516.66666666666663</v>
      </c>
      <c r="K128" s="14">
        <f t="shared" si="38"/>
        <v>525.23809523809518</v>
      </c>
      <c r="L128" s="16">
        <f t="shared" si="39"/>
        <v>4.6622914378283253</v>
      </c>
      <c r="N128" s="11">
        <f t="shared" si="40"/>
        <v>103.47366433830469</v>
      </c>
    </row>
    <row r="129" spans="1:14">
      <c r="A129" t="s">
        <v>236</v>
      </c>
      <c r="B129" s="3" t="s">
        <v>12</v>
      </c>
      <c r="C129" s="14">
        <f t="shared" si="37"/>
        <v>497.33333333333331</v>
      </c>
      <c r="D129" s="14">
        <f t="shared" si="37"/>
        <v>493.66666666666669</v>
      </c>
      <c r="E129" s="14">
        <f t="shared" si="37"/>
        <v>501</v>
      </c>
      <c r="F129" s="14">
        <f t="shared" si="37"/>
        <v>499</v>
      </c>
      <c r="G129" s="14">
        <f t="shared" si="37"/>
        <v>498</v>
      </c>
      <c r="H129" s="14">
        <f t="shared" si="37"/>
        <v>504.33333333333331</v>
      </c>
      <c r="I129" s="14">
        <f t="shared" si="37"/>
        <v>501</v>
      </c>
      <c r="K129" s="14">
        <f t="shared" si="38"/>
        <v>499.1904761904762</v>
      </c>
      <c r="L129" s="16">
        <f t="shared" si="39"/>
        <v>3.1262185832704406</v>
      </c>
      <c r="N129" s="11">
        <f t="shared" si="40"/>
        <v>98.716254483669985</v>
      </c>
    </row>
    <row r="130" spans="1:14">
      <c r="A130" t="s">
        <v>237</v>
      </c>
      <c r="B130" s="3" t="s">
        <v>13</v>
      </c>
      <c r="C130" s="14">
        <f t="shared" si="37"/>
        <v>540</v>
      </c>
      <c r="D130" s="14">
        <f t="shared" si="37"/>
        <v>545</v>
      </c>
      <c r="E130" s="14">
        <f t="shared" si="37"/>
        <v>552.66666666666663</v>
      </c>
      <c r="F130" s="14">
        <f t="shared" si="37"/>
        <v>543.66666666666663</v>
      </c>
      <c r="G130" s="14">
        <f t="shared" si="37"/>
        <v>529.33333333333337</v>
      </c>
      <c r="H130" s="14">
        <f t="shared" si="37"/>
        <v>522.66666666666663</v>
      </c>
      <c r="I130" s="14">
        <f t="shared" si="37"/>
        <v>516.33333333333337</v>
      </c>
      <c r="K130" s="14">
        <f t="shared" si="38"/>
        <v>535.66666666666663</v>
      </c>
      <c r="L130" s="16">
        <f t="shared" si="39"/>
        <v>12.199401494556872</v>
      </c>
      <c r="N130" s="11">
        <f t="shared" si="40"/>
        <v>104.92731734944307</v>
      </c>
    </row>
    <row r="131" spans="1:14">
      <c r="A131" t="s">
        <v>238</v>
      </c>
      <c r="B131" s="3" t="s">
        <v>14</v>
      </c>
      <c r="C131" s="14">
        <f t="shared" si="37"/>
        <v>507.33333333333331</v>
      </c>
      <c r="D131" s="14">
        <f t="shared" si="37"/>
        <v>506</v>
      </c>
      <c r="E131" s="14">
        <f t="shared" si="37"/>
        <v>493</v>
      </c>
      <c r="F131" s="14">
        <f t="shared" si="37"/>
        <v>497</v>
      </c>
      <c r="G131" s="14">
        <f t="shared" si="37"/>
        <v>499.66666666666669</v>
      </c>
      <c r="H131" s="14">
        <f t="shared" si="37"/>
        <v>495.66666666666669</v>
      </c>
      <c r="I131" s="14">
        <f t="shared" si="37"/>
        <v>493.66666666666669</v>
      </c>
      <c r="K131" s="14">
        <f t="shared" si="38"/>
        <v>498.90476190476187</v>
      </c>
      <c r="L131" s="16">
        <f t="shared" si="39"/>
        <v>5.3235454402514195</v>
      </c>
      <c r="N131" s="11">
        <f t="shared" si="40"/>
        <v>99.046630168019632</v>
      </c>
    </row>
    <row r="132" spans="1:14">
      <c r="A132" t="s">
        <v>239</v>
      </c>
      <c r="B132" s="3" t="s">
        <v>15</v>
      </c>
      <c r="C132" s="14">
        <f t="shared" si="37"/>
        <v>487</v>
      </c>
      <c r="D132" s="14">
        <f t="shared" si="37"/>
        <v>498.66666666666669</v>
      </c>
      <c r="E132" s="14">
        <f t="shared" si="37"/>
        <v>505</v>
      </c>
      <c r="F132" s="14">
        <f t="shared" si="37"/>
        <v>510</v>
      </c>
      <c r="G132" s="14">
        <f t="shared" si="37"/>
        <v>515.33333333333337</v>
      </c>
      <c r="H132" s="14">
        <f t="shared" si="37"/>
        <v>508</v>
      </c>
      <c r="I132" s="14">
        <f t="shared" si="37"/>
        <v>500.33333333333331</v>
      </c>
      <c r="K132" s="14">
        <f t="shared" si="38"/>
        <v>503.47619047619048</v>
      </c>
      <c r="L132" s="16">
        <f t="shared" si="39"/>
        <v>8.5390924443551235</v>
      </c>
      <c r="N132" s="11">
        <f t="shared" si="40"/>
        <v>102.15216160090617</v>
      </c>
    </row>
    <row r="133" spans="1:14">
      <c r="A133" t="s">
        <v>240</v>
      </c>
      <c r="B133" s="3" t="s">
        <v>16</v>
      </c>
      <c r="C133" s="14">
        <f t="shared" si="37"/>
        <v>460.66666666666669</v>
      </c>
      <c r="D133" s="14">
        <f t="shared" si="37"/>
        <v>466</v>
      </c>
      <c r="E133" s="14">
        <f t="shared" si="37"/>
        <v>464</v>
      </c>
      <c r="F133" s="14">
        <f t="shared" si="37"/>
        <v>473</v>
      </c>
      <c r="G133" s="14">
        <f t="shared" si="37"/>
        <v>465.66666666666669</v>
      </c>
      <c r="H133" s="14">
        <f t="shared" si="37"/>
        <v>458.66666666666669</v>
      </c>
      <c r="I133" s="14">
        <f t="shared" si="37"/>
        <v>453.33333333333331</v>
      </c>
      <c r="K133" s="14">
        <f t="shared" si="38"/>
        <v>463.04761904761909</v>
      </c>
      <c r="L133" s="16">
        <f t="shared" si="39"/>
        <v>5.7911497102031841</v>
      </c>
      <c r="N133" s="11">
        <f t="shared" si="40"/>
        <v>92.306966207287147</v>
      </c>
    </row>
    <row r="134" spans="1:14">
      <c r="A134" t="s">
        <v>241</v>
      </c>
      <c r="B134" s="3" t="s">
        <v>17</v>
      </c>
      <c r="C134" s="14">
        <f t="shared" si="37"/>
        <v>514.33333333333337</v>
      </c>
      <c r="D134" s="14">
        <f t="shared" si="37"/>
        <v>507.66666666666669</v>
      </c>
      <c r="E134" s="14">
        <f t="shared" si="37"/>
        <v>508.66666666666669</v>
      </c>
      <c r="F134" s="14">
        <f t="shared" si="37"/>
        <v>497</v>
      </c>
      <c r="G134" s="14">
        <f t="shared" si="37"/>
        <v>515.33333333333337</v>
      </c>
      <c r="H134" s="14">
        <f t="shared" si="37"/>
        <v>509.33333333333331</v>
      </c>
      <c r="I134" s="14">
        <f t="shared" si="37"/>
        <v>504.66666666666669</v>
      </c>
      <c r="K134" s="14">
        <f t="shared" si="38"/>
        <v>508.14285714285717</v>
      </c>
      <c r="L134" s="16">
        <f t="shared" si="39"/>
        <v>5.7095218237416727</v>
      </c>
      <c r="N134" s="11">
        <f t="shared" si="40"/>
        <v>102.15216160090617</v>
      </c>
    </row>
    <row r="135" spans="1:14">
      <c r="A135" t="s">
        <v>242</v>
      </c>
      <c r="B135" s="3" t="s">
        <v>18</v>
      </c>
      <c r="C135" s="14">
        <f t="shared" si="37"/>
        <v>474</v>
      </c>
      <c r="D135" s="14">
        <f t="shared" si="37"/>
        <v>476</v>
      </c>
      <c r="E135" s="14">
        <f t="shared" si="37"/>
        <v>468.66666666666669</v>
      </c>
      <c r="F135" s="14">
        <f t="shared" si="37"/>
        <v>486</v>
      </c>
      <c r="G135" s="14">
        <f t="shared" si="37"/>
        <v>489.66666666666669</v>
      </c>
      <c r="H135" s="14">
        <f t="shared" si="37"/>
        <v>485.33333333333331</v>
      </c>
      <c r="I135" s="14">
        <f t="shared" si="37"/>
        <v>477</v>
      </c>
      <c r="K135" s="14">
        <f t="shared" si="38"/>
        <v>479.52380952380958</v>
      </c>
      <c r="L135" s="16">
        <f t="shared" si="39"/>
        <v>7.0279648725241275</v>
      </c>
      <c r="N135" s="11">
        <f t="shared" si="40"/>
        <v>97.064376061921834</v>
      </c>
    </row>
    <row r="136" spans="1:14">
      <c r="A136" t="s">
        <v>243</v>
      </c>
      <c r="B136" s="3" t="s">
        <v>19</v>
      </c>
      <c r="C136" s="14">
        <f t="shared" si="37"/>
        <v>543</v>
      </c>
      <c r="D136" s="14">
        <f t="shared" si="37"/>
        <v>526.66666666666663</v>
      </c>
      <c r="E136" s="14">
        <f t="shared" si="37"/>
        <v>517.33333333333337</v>
      </c>
      <c r="F136" s="14">
        <f t="shared" si="37"/>
        <v>529.33333333333337</v>
      </c>
      <c r="G136" s="14">
        <f t="shared" si="37"/>
        <v>540.33333333333337</v>
      </c>
      <c r="H136" s="14">
        <f t="shared" si="37"/>
        <v>528.66666666666663</v>
      </c>
      <c r="I136" s="14">
        <f t="shared" si="37"/>
        <v>520</v>
      </c>
      <c r="K136" s="14">
        <f t="shared" si="38"/>
        <v>529.33333333333337</v>
      </c>
      <c r="L136" s="16">
        <f t="shared" si="39"/>
        <v>8.8353546654048962</v>
      </c>
      <c r="N136" s="11">
        <f t="shared" si="40"/>
        <v>107.10779686615064</v>
      </c>
    </row>
    <row r="137" spans="1:14">
      <c r="A137" t="s">
        <v>244</v>
      </c>
      <c r="B137" s="3" t="s">
        <v>20</v>
      </c>
      <c r="C137" s="14"/>
      <c r="D137" s="14">
        <f t="shared" si="37"/>
        <v>525</v>
      </c>
      <c r="E137" s="14">
        <f t="shared" si="37"/>
        <v>521</v>
      </c>
      <c r="F137" s="14">
        <f t="shared" si="37"/>
        <v>518.66666666666663</v>
      </c>
      <c r="G137" s="14">
        <f t="shared" si="37"/>
        <v>518.66666666666663</v>
      </c>
      <c r="H137" s="14">
        <f t="shared" si="37"/>
        <v>508</v>
      </c>
      <c r="I137" s="14">
        <f t="shared" si="37"/>
        <v>502.33333333333331</v>
      </c>
      <c r="K137" s="14">
        <f t="shared" si="38"/>
        <v>515.61111111111109</v>
      </c>
      <c r="L137" s="16">
        <f t="shared" si="39"/>
        <v>7.8537951822944878</v>
      </c>
      <c r="N137" s="11">
        <f t="shared" si="40"/>
        <v>102.81291296960542</v>
      </c>
    </row>
    <row r="138" spans="1:14">
      <c r="A138" t="s">
        <v>245</v>
      </c>
      <c r="B138" s="3" t="s">
        <v>21</v>
      </c>
      <c r="C138" s="14">
        <f t="shared" si="37"/>
        <v>531.33333333333337</v>
      </c>
      <c r="D138" s="14">
        <f t="shared" ref="D138:I138" si="41">(D74+D107+D41)/3</f>
        <v>522</v>
      </c>
      <c r="E138" s="14">
        <f t="shared" si="41"/>
        <v>524.33333333333337</v>
      </c>
      <c r="F138" s="14">
        <f t="shared" si="41"/>
        <v>524</v>
      </c>
      <c r="G138" s="14">
        <f t="shared" si="41"/>
        <v>509.33333333333331</v>
      </c>
      <c r="H138" s="14">
        <f t="shared" si="41"/>
        <v>505.66666666666669</v>
      </c>
      <c r="I138" s="14">
        <f t="shared" si="41"/>
        <v>502.66666666666669</v>
      </c>
      <c r="K138" s="14">
        <f t="shared" si="38"/>
        <v>517.04761904761904</v>
      </c>
      <c r="L138" s="16">
        <f t="shared" si="39"/>
        <v>10.183130418722756</v>
      </c>
      <c r="N138" s="11">
        <f t="shared" si="40"/>
        <v>100.96280913724748</v>
      </c>
    </row>
    <row r="139" spans="1:14">
      <c r="A139" t="s">
        <v>246</v>
      </c>
      <c r="B139" s="3" t="s">
        <v>22</v>
      </c>
      <c r="C139" s="14">
        <f t="shared" si="37"/>
        <v>501.33333333333331</v>
      </c>
      <c r="D139" s="14">
        <f t="shared" ref="D139:I139" si="42">(D75+D108+D42)/3</f>
        <v>493</v>
      </c>
      <c r="E139" s="14">
        <f t="shared" si="42"/>
        <v>487</v>
      </c>
      <c r="F139" s="14">
        <f t="shared" si="42"/>
        <v>500.33333333333331</v>
      </c>
      <c r="G139" s="14">
        <f t="shared" si="42"/>
        <v>496</v>
      </c>
      <c r="H139" s="14">
        <f t="shared" si="42"/>
        <v>504.33333333333331</v>
      </c>
      <c r="I139" s="14">
        <f t="shared" si="42"/>
        <v>496.66666666666669</v>
      </c>
      <c r="K139" s="14">
        <f t="shared" si="38"/>
        <v>496.95238095238091</v>
      </c>
      <c r="L139" s="16">
        <f t="shared" si="39"/>
        <v>5.3553965407655344</v>
      </c>
      <c r="N139" s="11">
        <f t="shared" si="40"/>
        <v>98.319803662450425</v>
      </c>
    </row>
    <row r="140" spans="1:14">
      <c r="A140" t="s">
        <v>247</v>
      </c>
      <c r="B140" s="3" t="s">
        <v>23</v>
      </c>
      <c r="C140" s="14">
        <f t="shared" si="37"/>
        <v>461</v>
      </c>
      <c r="D140" s="14">
        <f t="shared" ref="D140:I140" si="43">(D76+D109+D43)/3</f>
        <v>480.66666666666669</v>
      </c>
      <c r="E140" s="14">
        <f t="shared" si="43"/>
        <v>470.66666666666669</v>
      </c>
      <c r="F140" s="14">
        <f t="shared" si="43"/>
        <v>489.66666666666669</v>
      </c>
      <c r="G140" s="14">
        <f t="shared" si="43"/>
        <v>488</v>
      </c>
      <c r="H140" s="14">
        <f t="shared" si="43"/>
        <v>497</v>
      </c>
      <c r="I140" s="14">
        <f t="shared" si="43"/>
        <v>492</v>
      </c>
      <c r="K140" s="14">
        <f t="shared" si="38"/>
        <v>482.71428571428572</v>
      </c>
      <c r="L140" s="16">
        <f t="shared" si="39"/>
        <v>11.876919823329443</v>
      </c>
      <c r="N140" s="11">
        <f t="shared" si="40"/>
        <v>96.734000377572201</v>
      </c>
    </row>
    <row r="141" spans="1:14">
      <c r="A141" t="s">
        <v>248</v>
      </c>
      <c r="B141" s="3" t="s">
        <v>24</v>
      </c>
      <c r="C141" s="14">
        <f t="shared" si="37"/>
        <v>486.66666666666669</v>
      </c>
      <c r="D141" s="14">
        <f t="shared" ref="D141:H141" si="44">(D77+D110+D44)/3</f>
        <v>484.33333333333331</v>
      </c>
      <c r="E141" s="14">
        <f t="shared" si="44"/>
        <v>476.33333333333331</v>
      </c>
      <c r="F141" s="14">
        <f t="shared" si="44"/>
        <v>484</v>
      </c>
      <c r="G141" s="14">
        <f t="shared" si="44"/>
        <v>489.33333333333331</v>
      </c>
      <c r="H141" s="14">
        <f t="shared" si="44"/>
        <v>491.66666666666669</v>
      </c>
      <c r="I141" s="14">
        <f>(I77+I110+I44)/2</f>
        <v>482</v>
      </c>
      <c r="K141" s="14">
        <f t="shared" si="38"/>
        <v>484.90476190476187</v>
      </c>
      <c r="L141" s="16">
        <f t="shared" si="39"/>
        <v>4.6520665683123177</v>
      </c>
      <c r="N141" s="11">
        <f t="shared" si="40"/>
        <v>96.998300925051893</v>
      </c>
    </row>
    <row r="142" spans="1:14">
      <c r="A142" t="s">
        <v>252</v>
      </c>
      <c r="B142" s="3" t="s">
        <v>25</v>
      </c>
      <c r="C142" s="14">
        <f t="shared" si="37"/>
        <v>512.66666666666663</v>
      </c>
      <c r="D142" s="14">
        <f t="shared" ref="D142:I142" si="45">(D78+D111+D45)/3</f>
        <v>509.66666666666669</v>
      </c>
      <c r="E142" s="14">
        <f t="shared" si="45"/>
        <v>504</v>
      </c>
      <c r="F142" s="14">
        <f t="shared" si="45"/>
        <v>495.33333333333331</v>
      </c>
      <c r="G142" s="14">
        <f t="shared" si="45"/>
        <v>482</v>
      </c>
      <c r="H142" s="14">
        <f t="shared" si="45"/>
        <v>495.66666666666669</v>
      </c>
      <c r="I142" s="14">
        <f t="shared" si="45"/>
        <v>502.33333333333331</v>
      </c>
      <c r="K142" s="14">
        <f t="shared" si="38"/>
        <v>500.23809523809524</v>
      </c>
      <c r="L142" s="16">
        <f t="shared" si="39"/>
        <v>9.5580337449861865</v>
      </c>
      <c r="N142" s="11">
        <f t="shared" si="40"/>
        <v>95.544647913913522</v>
      </c>
    </row>
    <row r="143" spans="1:14">
      <c r="A143" t="s">
        <v>249</v>
      </c>
      <c r="B143" s="3" t="s">
        <v>26</v>
      </c>
      <c r="C143" s="14">
        <f t="shared" si="37"/>
        <v>506.33333333333331</v>
      </c>
      <c r="D143" s="14">
        <f t="shared" ref="D143:I143" si="46">(D79+D112+D46)/3</f>
        <v>513</v>
      </c>
      <c r="E143" s="14">
        <f t="shared" si="46"/>
        <v>513.66666666666663</v>
      </c>
      <c r="F143" s="14">
        <f t="shared" si="46"/>
        <v>517.33333333333337</v>
      </c>
      <c r="G143" s="14">
        <f t="shared" si="46"/>
        <v>518.33333333333337</v>
      </c>
      <c r="H143" s="14">
        <f t="shared" si="46"/>
        <v>506.33333333333331</v>
      </c>
      <c r="I143" s="14">
        <f t="shared" si="46"/>
        <v>498</v>
      </c>
      <c r="K143" s="14">
        <f t="shared" si="38"/>
        <v>510.4285714285715</v>
      </c>
      <c r="L143" s="16">
        <f t="shared" si="39"/>
        <v>6.7110765718202501</v>
      </c>
      <c r="N143" s="11">
        <f t="shared" si="40"/>
        <v>102.74683783273551</v>
      </c>
    </row>
    <row r="144" spans="1:14">
      <c r="A144" t="s">
        <v>250</v>
      </c>
      <c r="B144" s="3" t="s">
        <v>27</v>
      </c>
      <c r="C144" s="14">
        <f>(C80+C113+C47)/2</f>
        <v>530.5</v>
      </c>
      <c r="D144" s="14"/>
      <c r="E144" s="14">
        <f>(E80+E113+E47)/3</f>
        <v>501.66666666666669</v>
      </c>
      <c r="F144" s="14">
        <f t="shared" ref="F144:I144" si="47">(F80+F113+F47)/3</f>
        <v>500</v>
      </c>
      <c r="G144" s="14">
        <f t="shared" si="47"/>
        <v>502.33333333333331</v>
      </c>
      <c r="H144" s="14">
        <f t="shared" si="47"/>
        <v>499.66666666666669</v>
      </c>
      <c r="I144" s="14">
        <f t="shared" si="47"/>
        <v>503.66666666666669</v>
      </c>
      <c r="K144" s="14">
        <f t="shared" si="38"/>
        <v>506.30555555555549</v>
      </c>
      <c r="L144" s="16">
        <f t="shared" si="39"/>
        <v>10.904644213916322</v>
      </c>
      <c r="N144" s="11">
        <f t="shared" si="40"/>
        <v>99.575231262979017</v>
      </c>
    </row>
    <row r="145" spans="1:14">
      <c r="A145" t="s">
        <v>251</v>
      </c>
      <c r="B145" s="3" t="s">
        <v>28</v>
      </c>
      <c r="C145" s="14">
        <f t="shared" si="37"/>
        <v>498.66666666666669</v>
      </c>
      <c r="D145" s="14">
        <f t="shared" si="37"/>
        <v>489.66666666666669</v>
      </c>
      <c r="E145" s="14">
        <f>(E81+E114+E48)/2</f>
        <v>481.5</v>
      </c>
      <c r="F145" s="14">
        <f t="shared" si="37"/>
        <v>496.33333333333331</v>
      </c>
      <c r="G145" s="14">
        <f t="shared" si="37"/>
        <v>492</v>
      </c>
      <c r="H145" s="14">
        <f t="shared" si="37"/>
        <v>487.66666666666669</v>
      </c>
      <c r="I145" s="14">
        <f t="shared" si="37"/>
        <v>495</v>
      </c>
      <c r="K145" s="14">
        <f t="shared" si="38"/>
        <v>491.54761904761909</v>
      </c>
      <c r="L145" s="16">
        <f t="shared" si="39"/>
        <v>5.4150834944348425</v>
      </c>
      <c r="N145" s="11">
        <f t="shared" si="40"/>
        <v>97.52690202001132</v>
      </c>
    </row>
    <row r="146" spans="1:14">
      <c r="B146" s="3"/>
      <c r="C146" s="14"/>
      <c r="D146" s="14"/>
      <c r="E146" s="14"/>
      <c r="F146" s="14"/>
      <c r="G146" s="14"/>
      <c r="H146" s="14"/>
      <c r="I146" s="14"/>
    </row>
    <row r="147" spans="1:14">
      <c r="B147" t="s">
        <v>29</v>
      </c>
      <c r="C147" s="15">
        <f>AVERAGE(C125:C145)</f>
        <v>506.50833333333333</v>
      </c>
      <c r="D147" s="15">
        <f t="shared" ref="D147:I147" si="48">AVERAGE(D125:D145)</f>
        <v>504.95</v>
      </c>
      <c r="E147" s="15">
        <f t="shared" si="48"/>
        <v>502.48412698412693</v>
      </c>
      <c r="F147" s="15">
        <f t="shared" si="48"/>
        <v>505.76666666666671</v>
      </c>
      <c r="G147" s="15">
        <f t="shared" si="48"/>
        <v>504.47619047619054</v>
      </c>
      <c r="H147" s="15">
        <f t="shared" si="48"/>
        <v>501.41269841269832</v>
      </c>
      <c r="I147" s="15">
        <f t="shared" si="48"/>
        <v>497.50793650793656</v>
      </c>
      <c r="K147" s="15">
        <f t="shared" ref="K147" si="49">AVERAGE(K125:K145)</f>
        <v>503.32218442932708</v>
      </c>
    </row>
    <row r="148" spans="1:14">
      <c r="B148" s="6" t="s">
        <v>45</v>
      </c>
      <c r="C148" s="7">
        <f>_xlfn.STDEV.S(C125:C145)</f>
        <v>24.184807166087115</v>
      </c>
      <c r="D148" s="7">
        <f t="shared" ref="D148:I148" si="50">_xlfn.STDEV.S(D125:D145)</f>
        <v>20.266722933901573</v>
      </c>
      <c r="E148" s="7">
        <f t="shared" si="50"/>
        <v>22.264564818582159</v>
      </c>
      <c r="F148" s="7">
        <f t="shared" si="50"/>
        <v>17.645336345245504</v>
      </c>
      <c r="G148" s="7">
        <f t="shared" si="50"/>
        <v>17.313633493923366</v>
      </c>
      <c r="H148" s="7">
        <f t="shared" si="50"/>
        <v>14.90261153918434</v>
      </c>
      <c r="I148" s="7">
        <f t="shared" si="50"/>
        <v>14.362226323712665</v>
      </c>
      <c r="J148" s="7"/>
      <c r="K148" s="7">
        <f t="shared" ref="K148" si="51">_xlfn.STDEV.S(K125:K145)</f>
        <v>17.304104120998193</v>
      </c>
    </row>
    <row r="149" spans="1:14">
      <c r="B149" t="s">
        <v>102</v>
      </c>
      <c r="C149" s="16">
        <f>CORREL($G125:$G145,C125:C145)</f>
        <v>0.75797353391382605</v>
      </c>
      <c r="D149" s="16">
        <f t="shared" ref="D149:I149" si="52">CORREL($G125:$G145,D125:D145)</f>
        <v>0.83905358080092929</v>
      </c>
      <c r="E149" s="16">
        <f t="shared" si="52"/>
        <v>0.82745828924156395</v>
      </c>
      <c r="F149" s="16">
        <f t="shared" si="52"/>
        <v>0.89306396126807419</v>
      </c>
      <c r="G149" s="16">
        <f t="shared" si="52"/>
        <v>1</v>
      </c>
      <c r="H149" s="16">
        <f t="shared" si="52"/>
        <v>0.90873933838948118</v>
      </c>
      <c r="I149" s="16">
        <f t="shared" si="52"/>
        <v>0.82937743995318514</v>
      </c>
      <c r="J149" s="16"/>
      <c r="K149" s="16">
        <f t="shared" ref="K149" si="53">CORREL($G125:$G145,K125:K145)</f>
        <v>0.91714835892837365</v>
      </c>
    </row>
    <row r="150" spans="1:14">
      <c r="B150" t="s">
        <v>44</v>
      </c>
      <c r="C150" s="19">
        <v>20</v>
      </c>
      <c r="D150" s="19">
        <v>20</v>
      </c>
      <c r="E150" s="19">
        <v>21</v>
      </c>
      <c r="F150" s="19">
        <v>20</v>
      </c>
      <c r="G150" s="19">
        <v>21</v>
      </c>
      <c r="H150" s="19">
        <v>21</v>
      </c>
      <c r="I150" s="19">
        <v>21</v>
      </c>
      <c r="J150" s="19"/>
      <c r="K150" s="19">
        <v>21</v>
      </c>
    </row>
    <row r="172" spans="2:4">
      <c r="C172">
        <v>2012</v>
      </c>
      <c r="D172" t="s">
        <v>101</v>
      </c>
    </row>
    <row r="173" spans="2:4">
      <c r="B173" t="s">
        <v>240</v>
      </c>
      <c r="C173" s="33">
        <v>465.66666666666669</v>
      </c>
      <c r="D173" s="33">
        <v>463.04761904761909</v>
      </c>
    </row>
    <row r="174" spans="2:4">
      <c r="B174" t="s">
        <v>252</v>
      </c>
      <c r="C174" s="33">
        <v>482</v>
      </c>
      <c r="D174" s="33">
        <v>500.23809523809524</v>
      </c>
    </row>
    <row r="175" spans="2:4">
      <c r="B175" t="s">
        <v>247</v>
      </c>
      <c r="C175" s="33">
        <v>488</v>
      </c>
      <c r="D175" s="33">
        <v>482.71428571428572</v>
      </c>
    </row>
    <row r="176" spans="2:4">
      <c r="B176" t="s">
        <v>248</v>
      </c>
      <c r="C176" s="33">
        <v>489.33333333333331</v>
      </c>
      <c r="D176" s="33">
        <v>484.90476190476187</v>
      </c>
    </row>
    <row r="177" spans="2:4">
      <c r="B177" t="s">
        <v>242</v>
      </c>
      <c r="C177" s="33">
        <v>489.66666666666669</v>
      </c>
      <c r="D177" s="33">
        <v>479.52380952380958</v>
      </c>
    </row>
    <row r="178" spans="2:4">
      <c r="B178" t="s">
        <v>251</v>
      </c>
      <c r="C178" s="33">
        <v>492</v>
      </c>
      <c r="D178" s="33">
        <v>491.54761904761909</v>
      </c>
    </row>
    <row r="179" spans="2:4">
      <c r="B179" t="s">
        <v>246</v>
      </c>
      <c r="C179" s="33">
        <v>496</v>
      </c>
      <c r="D179" s="33">
        <v>496.95238095238091</v>
      </c>
    </row>
    <row r="180" spans="2:4">
      <c r="B180" t="s">
        <v>236</v>
      </c>
      <c r="C180" s="33">
        <v>498</v>
      </c>
      <c r="D180" s="33">
        <v>499.1904761904762</v>
      </c>
    </row>
    <row r="181" spans="2:4">
      <c r="B181" t="s">
        <v>238</v>
      </c>
      <c r="C181" s="33">
        <v>499.66666666666669</v>
      </c>
      <c r="D181" s="33">
        <v>498.90476190476187</v>
      </c>
    </row>
    <row r="182" spans="2:4">
      <c r="B182" t="s">
        <v>233</v>
      </c>
      <c r="C182" s="33">
        <v>500.66666666666669</v>
      </c>
      <c r="D182" s="33">
        <v>498.44444444444451</v>
      </c>
    </row>
    <row r="183" spans="2:4">
      <c r="B183" t="s">
        <v>250</v>
      </c>
      <c r="C183" s="33">
        <v>502.33333333333331</v>
      </c>
      <c r="D183" s="33">
        <v>506.30555555555549</v>
      </c>
    </row>
    <row r="184" spans="2:4">
      <c r="B184" t="s">
        <v>245</v>
      </c>
      <c r="C184" s="33">
        <v>509.33333333333331</v>
      </c>
      <c r="D184" s="33">
        <v>517.04761904761904</v>
      </c>
    </row>
    <row r="185" spans="2:4">
      <c r="B185" t="s">
        <v>234</v>
      </c>
      <c r="C185" s="33">
        <v>509.66666666666669</v>
      </c>
      <c r="D185" s="33">
        <v>507.8095238095238</v>
      </c>
    </row>
    <row r="186" spans="2:4">
      <c r="B186" t="s">
        <v>232</v>
      </c>
      <c r="C186" s="33">
        <v>512.33333333333337</v>
      </c>
      <c r="D186" s="33">
        <v>515.2380952380953</v>
      </c>
    </row>
    <row r="187" spans="2:4">
      <c r="B187" t="s">
        <v>239</v>
      </c>
      <c r="C187" s="33">
        <v>515.33333333333337</v>
      </c>
      <c r="D187" s="33">
        <v>503.47619047619048</v>
      </c>
    </row>
    <row r="188" spans="2:4">
      <c r="B188" t="s">
        <v>241</v>
      </c>
      <c r="C188" s="33">
        <v>515.33333333333337</v>
      </c>
      <c r="D188" s="33">
        <v>508.14285714285717</v>
      </c>
    </row>
    <row r="189" spans="2:4">
      <c r="B189" t="s">
        <v>249</v>
      </c>
      <c r="C189" s="33">
        <v>518.33333333333337</v>
      </c>
      <c r="D189" s="33">
        <v>510.4285714285715</v>
      </c>
    </row>
    <row r="190" spans="2:4">
      <c r="B190" t="s">
        <v>244</v>
      </c>
      <c r="C190" s="33">
        <v>518.66666666666663</v>
      </c>
      <c r="D190" s="33">
        <v>515.61111111111109</v>
      </c>
    </row>
    <row r="191" spans="2:4">
      <c r="B191" t="s">
        <v>235</v>
      </c>
      <c r="C191" s="33">
        <v>522</v>
      </c>
      <c r="D191" s="33">
        <v>525.23809523809518</v>
      </c>
    </row>
    <row r="192" spans="2:4">
      <c r="B192" t="s">
        <v>237</v>
      </c>
      <c r="C192" s="33">
        <v>529.33333333333337</v>
      </c>
      <c r="D192" s="33">
        <v>535.66666666666663</v>
      </c>
    </row>
    <row r="193" spans="2:4">
      <c r="B193" t="s">
        <v>243</v>
      </c>
      <c r="C193" s="33">
        <v>540.33333333333337</v>
      </c>
      <c r="D193" s="33">
        <v>529.33333333333337</v>
      </c>
    </row>
  </sheetData>
  <sortState xmlns:xlrd2="http://schemas.microsoft.com/office/spreadsheetml/2017/richdata2" ref="B173:D193">
    <sortCondition ref="C173:C193"/>
  </sortState>
  <hyperlinks>
    <hyperlink ref="B9" r:id="rId1" xr:uid="{00000000-0004-0000-0500-000000000000}"/>
    <hyperlink ref="B14" r:id="rId2" xr:uid="{00000000-0004-0000-0500-000001000000}"/>
    <hyperlink ref="B17" r:id="rId3" location="page286" xr:uid="{00000000-0004-0000-0500-000002000000}"/>
    <hyperlink ref="B21" r:id="rId4" xr:uid="{00000000-0004-0000-0500-000003000000}"/>
  </hyperlinks>
  <pageMargins left="0.75" right="0.75" top="1" bottom="1" header="0.5" footer="0.5"/>
  <pageSetup orientation="portrait" horizontalDpi="4294967292" verticalDpi="4294967292"/>
  <drawing r:id="rId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118"/>
  <sheetViews>
    <sheetView zoomScale="150" zoomScaleNormal="150" zoomScalePageLayoutView="150" workbookViewId="0">
      <selection activeCell="H13" sqref="H13"/>
    </sheetView>
  </sheetViews>
  <sheetFormatPr baseColWidth="10" defaultRowHeight="16"/>
  <cols>
    <col min="1" max="1" width="4.6640625" customWidth="1"/>
    <col min="4" max="4" width="11.5" bestFit="1" customWidth="1"/>
  </cols>
  <sheetData>
    <row r="2" spans="2:8">
      <c r="B2" s="1" t="s">
        <v>109</v>
      </c>
    </row>
    <row r="3" spans="2:8">
      <c r="B3" s="1"/>
    </row>
    <row r="4" spans="2:8">
      <c r="B4" s="13" t="s">
        <v>86</v>
      </c>
    </row>
    <row r="5" spans="2:8">
      <c r="B5" t="s">
        <v>111</v>
      </c>
    </row>
    <row r="6" spans="2:8">
      <c r="B6" s="4" t="s">
        <v>112</v>
      </c>
    </row>
    <row r="7" spans="2:8">
      <c r="B7" t="s">
        <v>110</v>
      </c>
    </row>
    <row r="8" spans="2:8">
      <c r="B8" t="s">
        <v>113</v>
      </c>
    </row>
    <row r="10" spans="2:8">
      <c r="B10" s="1" t="s">
        <v>122</v>
      </c>
      <c r="G10" t="s">
        <v>121</v>
      </c>
    </row>
    <row r="11" spans="2:8" ht="34">
      <c r="B11" s="20"/>
      <c r="C11" s="20"/>
      <c r="D11" s="20" t="s">
        <v>114</v>
      </c>
      <c r="E11" s="20" t="s">
        <v>115</v>
      </c>
      <c r="F11" s="20" t="s">
        <v>116</v>
      </c>
      <c r="G11" s="20" t="s">
        <v>120</v>
      </c>
      <c r="H11" s="20" t="s">
        <v>155</v>
      </c>
    </row>
    <row r="12" spans="2:8">
      <c r="C12" t="s">
        <v>8</v>
      </c>
      <c r="D12">
        <v>273.3</v>
      </c>
      <c r="E12">
        <v>274.2</v>
      </c>
      <c r="F12">
        <v>275.89999999999998</v>
      </c>
      <c r="G12" s="11">
        <f>(D12+E12)/2</f>
        <v>273.75</v>
      </c>
      <c r="H12" s="15">
        <f>(F12+G12)/2</f>
        <v>274.82499999999999</v>
      </c>
    </row>
    <row r="13" spans="2:8">
      <c r="C13" t="s">
        <v>9</v>
      </c>
      <c r="G13" s="11"/>
      <c r="H13" s="15"/>
    </row>
    <row r="14" spans="2:8">
      <c r="B14" t="s">
        <v>117</v>
      </c>
      <c r="C14" t="s">
        <v>10</v>
      </c>
      <c r="D14">
        <v>278.2</v>
      </c>
      <c r="E14">
        <v>271.8</v>
      </c>
      <c r="F14">
        <v>282</v>
      </c>
      <c r="G14" s="11">
        <f t="shared" ref="G14:G32" si="0">(D14+E14)/2</f>
        <v>275</v>
      </c>
      <c r="H14" s="15">
        <f t="shared" ref="H14:H32" si="1">(F14+G14)/2</f>
        <v>278.5</v>
      </c>
    </row>
    <row r="15" spans="2:8">
      <c r="C15" t="s">
        <v>11</v>
      </c>
      <c r="D15">
        <v>279.3</v>
      </c>
      <c r="E15">
        <v>278.8</v>
      </c>
      <c r="F15">
        <v>281</v>
      </c>
      <c r="G15" s="11">
        <f t="shared" si="0"/>
        <v>279.05</v>
      </c>
      <c r="H15" s="15">
        <f t="shared" si="1"/>
        <v>280.02499999999998</v>
      </c>
    </row>
    <row r="16" spans="2:8">
      <c r="C16" s="3" t="s">
        <v>12</v>
      </c>
      <c r="D16">
        <v>293.8</v>
      </c>
      <c r="E16">
        <v>275</v>
      </c>
      <c r="F16">
        <v>298.39999999999998</v>
      </c>
      <c r="G16" s="11">
        <f t="shared" si="0"/>
        <v>284.39999999999998</v>
      </c>
      <c r="H16" s="15">
        <f t="shared" si="1"/>
        <v>291.39999999999998</v>
      </c>
    </row>
    <row r="17" spans="2:8">
      <c r="C17" t="s">
        <v>13</v>
      </c>
      <c r="D17">
        <v>289.2</v>
      </c>
      <c r="E17">
        <v>288.60000000000002</v>
      </c>
      <c r="F17">
        <v>286.10000000000002</v>
      </c>
      <c r="G17" s="11">
        <f t="shared" si="0"/>
        <v>288.89999999999998</v>
      </c>
      <c r="H17" s="15">
        <f t="shared" si="1"/>
        <v>287.5</v>
      </c>
    </row>
    <row r="18" spans="2:8">
      <c r="C18" t="s">
        <v>14</v>
      </c>
      <c r="G18" s="11"/>
      <c r="H18" s="15"/>
    </row>
    <row r="19" spans="2:8">
      <c r="C19" t="s">
        <v>15</v>
      </c>
      <c r="D19">
        <v>285.10000000000002</v>
      </c>
      <c r="E19">
        <v>275.89999999999998</v>
      </c>
      <c r="F19">
        <v>293.3</v>
      </c>
      <c r="G19" s="11">
        <f t="shared" si="0"/>
        <v>280.5</v>
      </c>
      <c r="H19" s="15">
        <f t="shared" si="1"/>
        <v>286.89999999999998</v>
      </c>
    </row>
    <row r="20" spans="2:8">
      <c r="C20" t="s">
        <v>16</v>
      </c>
      <c r="G20" s="11"/>
      <c r="H20" s="15"/>
    </row>
    <row r="21" spans="2:8">
      <c r="C21" t="s">
        <v>17</v>
      </c>
      <c r="D21">
        <v>259.3</v>
      </c>
      <c r="E21">
        <v>265.7</v>
      </c>
      <c r="F21">
        <v>264.60000000000002</v>
      </c>
      <c r="G21" s="11">
        <f t="shared" si="0"/>
        <v>262.5</v>
      </c>
      <c r="H21" s="15">
        <f t="shared" si="1"/>
        <v>263.55</v>
      </c>
    </row>
    <row r="22" spans="2:8">
      <c r="C22" t="s">
        <v>18</v>
      </c>
      <c r="G22" s="11"/>
      <c r="H22" s="15"/>
    </row>
    <row r="23" spans="2:8">
      <c r="C23" t="s">
        <v>19</v>
      </c>
      <c r="G23" s="11"/>
      <c r="H23" s="15"/>
    </row>
    <row r="24" spans="2:8">
      <c r="C24" t="s">
        <v>20</v>
      </c>
      <c r="D24">
        <v>286.89999999999998</v>
      </c>
      <c r="E24">
        <v>282.7</v>
      </c>
      <c r="F24">
        <v>287.7</v>
      </c>
      <c r="G24" s="11">
        <f t="shared" si="0"/>
        <v>284.79999999999995</v>
      </c>
      <c r="H24" s="15">
        <f t="shared" si="1"/>
        <v>286.25</v>
      </c>
    </row>
    <row r="25" spans="2:8">
      <c r="C25" t="s">
        <v>21</v>
      </c>
      <c r="D25">
        <v>269.10000000000002</v>
      </c>
      <c r="E25">
        <v>275.2</v>
      </c>
      <c r="F25">
        <v>270.7</v>
      </c>
      <c r="G25" s="11">
        <f t="shared" si="0"/>
        <v>272.14999999999998</v>
      </c>
      <c r="H25" s="15">
        <f t="shared" si="1"/>
        <v>271.42499999999995</v>
      </c>
    </row>
    <row r="26" spans="2:8">
      <c r="C26" t="s">
        <v>22</v>
      </c>
      <c r="D26">
        <v>296.89999999999998</v>
      </c>
      <c r="E26">
        <v>288.5</v>
      </c>
      <c r="F26">
        <v>296.8</v>
      </c>
      <c r="G26" s="11">
        <f t="shared" si="0"/>
        <v>292.7</v>
      </c>
      <c r="H26" s="15">
        <f t="shared" si="1"/>
        <v>294.75</v>
      </c>
    </row>
    <row r="27" spans="2:8">
      <c r="C27" t="s">
        <v>23</v>
      </c>
      <c r="D27">
        <v>220.4</v>
      </c>
      <c r="E27">
        <v>222.6</v>
      </c>
      <c r="F27">
        <v>231.4</v>
      </c>
      <c r="G27" s="11">
        <f t="shared" si="0"/>
        <v>221.5</v>
      </c>
      <c r="H27" s="15">
        <f t="shared" si="1"/>
        <v>226.45</v>
      </c>
    </row>
    <row r="28" spans="2:8">
      <c r="C28" t="s">
        <v>24</v>
      </c>
      <c r="G28" s="11"/>
      <c r="H28" s="15"/>
    </row>
    <row r="29" spans="2:8">
      <c r="C29" t="s">
        <v>25</v>
      </c>
      <c r="D29">
        <v>305.60000000000002</v>
      </c>
      <c r="E29">
        <v>301.3</v>
      </c>
      <c r="F29">
        <v>305.89999999999998</v>
      </c>
      <c r="G29" s="11">
        <f t="shared" si="0"/>
        <v>303.45000000000005</v>
      </c>
      <c r="H29" s="15">
        <f t="shared" si="1"/>
        <v>304.67500000000001</v>
      </c>
    </row>
    <row r="30" spans="2:8">
      <c r="B30" t="s">
        <v>118</v>
      </c>
      <c r="C30" t="s">
        <v>26</v>
      </c>
      <c r="D30">
        <f>(274.1+269.7+271)/3</f>
        <v>271.59999999999997</v>
      </c>
      <c r="E30" s="11">
        <f>(264.8+263.3+264.3)/3</f>
        <v>264.13333333333338</v>
      </c>
      <c r="F30">
        <f>(280.1+278.9+274.4)/3</f>
        <v>277.8</v>
      </c>
      <c r="G30" s="11">
        <f t="shared" si="0"/>
        <v>267.86666666666667</v>
      </c>
      <c r="H30" s="15">
        <f t="shared" si="1"/>
        <v>272.83333333333337</v>
      </c>
    </row>
    <row r="31" spans="2:8">
      <c r="C31" t="s">
        <v>27</v>
      </c>
      <c r="D31">
        <v>267.5</v>
      </c>
      <c r="E31">
        <v>266.7</v>
      </c>
      <c r="F31">
        <v>267.2</v>
      </c>
      <c r="G31" s="11">
        <f t="shared" si="0"/>
        <v>267.10000000000002</v>
      </c>
      <c r="H31" s="15">
        <f t="shared" si="1"/>
        <v>267.14999999999998</v>
      </c>
    </row>
    <row r="32" spans="2:8">
      <c r="C32" t="s">
        <v>28</v>
      </c>
      <c r="D32">
        <v>267.89999999999998</v>
      </c>
      <c r="E32">
        <v>273.7</v>
      </c>
      <c r="F32">
        <v>275.2</v>
      </c>
      <c r="G32" s="11">
        <f t="shared" si="0"/>
        <v>270.79999999999995</v>
      </c>
      <c r="H32" s="15">
        <f t="shared" si="1"/>
        <v>273</v>
      </c>
    </row>
    <row r="34" spans="2:7">
      <c r="C34" s="21" t="s">
        <v>101</v>
      </c>
      <c r="D34" s="11">
        <f>AVERAGE(D12:D32)</f>
        <v>276.27333333333331</v>
      </c>
      <c r="E34" s="11">
        <f t="shared" ref="E34:G34" si="2">AVERAGE(E12:E32)</f>
        <v>273.65555555555551</v>
      </c>
      <c r="F34" s="11">
        <f t="shared" si="2"/>
        <v>279.60000000000002</v>
      </c>
      <c r="G34" s="11">
        <f t="shared" si="2"/>
        <v>274.96444444444444</v>
      </c>
    </row>
    <row r="35" spans="2:7">
      <c r="C35" s="21" t="s">
        <v>119</v>
      </c>
      <c r="D35" s="11">
        <f>_xlfn.STDEV.S(D12:D32)</f>
        <v>20.004730392965509</v>
      </c>
      <c r="E35" s="11">
        <f t="shared" ref="E35:G35" si="3">_xlfn.STDEV.S(E12:E32)</f>
        <v>17.192526369413049</v>
      </c>
      <c r="F35" s="11">
        <f t="shared" si="3"/>
        <v>17.852050702530345</v>
      </c>
      <c r="G35" s="11">
        <f t="shared" si="3"/>
        <v>18.334307189141896</v>
      </c>
    </row>
    <row r="36" spans="2:7">
      <c r="C36" t="s">
        <v>129</v>
      </c>
      <c r="D36">
        <v>15</v>
      </c>
      <c r="E36">
        <v>15</v>
      </c>
      <c r="F36">
        <v>15</v>
      </c>
    </row>
    <row r="38" spans="2:7">
      <c r="B38" s="1" t="s">
        <v>123</v>
      </c>
    </row>
    <row r="41" spans="2:7">
      <c r="B41" s="20"/>
      <c r="C41" t="s">
        <v>115</v>
      </c>
    </row>
    <row r="42" spans="2:7" ht="17">
      <c r="D42" s="20" t="s">
        <v>124</v>
      </c>
      <c r="E42" s="20" t="s">
        <v>125</v>
      </c>
      <c r="F42" s="20" t="s">
        <v>126</v>
      </c>
      <c r="G42" s="20" t="s">
        <v>127</v>
      </c>
    </row>
    <row r="43" spans="2:7">
      <c r="C43" t="s">
        <v>8</v>
      </c>
      <c r="D43">
        <v>294</v>
      </c>
      <c r="E43">
        <v>286.3</v>
      </c>
      <c r="F43">
        <v>278.7</v>
      </c>
      <c r="G43">
        <v>258.60000000000002</v>
      </c>
    </row>
    <row r="44" spans="2:7">
      <c r="C44" t="s">
        <v>9</v>
      </c>
    </row>
    <row r="45" spans="2:7">
      <c r="B45" t="s">
        <v>117</v>
      </c>
      <c r="C45" t="s">
        <v>10</v>
      </c>
      <c r="D45">
        <v>297.60000000000002</v>
      </c>
      <c r="E45">
        <v>279</v>
      </c>
      <c r="F45">
        <v>279.60000000000002</v>
      </c>
      <c r="G45">
        <v>265</v>
      </c>
    </row>
    <row r="46" spans="2:7">
      <c r="C46" t="s">
        <v>11</v>
      </c>
      <c r="D46">
        <v>295.10000000000002</v>
      </c>
      <c r="E46">
        <v>283.3</v>
      </c>
      <c r="F46">
        <v>291.8</v>
      </c>
      <c r="G46">
        <v>273.89999999999998</v>
      </c>
    </row>
    <row r="47" spans="2:7">
      <c r="C47" s="3" t="s">
        <v>12</v>
      </c>
      <c r="D47">
        <v>294.5</v>
      </c>
      <c r="E47">
        <v>282.89999999999998</v>
      </c>
      <c r="F47">
        <v>280.2</v>
      </c>
      <c r="G47">
        <v>263.39999999999998</v>
      </c>
    </row>
    <row r="48" spans="2:7">
      <c r="C48" t="s">
        <v>13</v>
      </c>
      <c r="D48">
        <v>321.39999999999998</v>
      </c>
      <c r="E48">
        <v>306.2</v>
      </c>
      <c r="F48">
        <v>289.39999999999998</v>
      </c>
      <c r="G48">
        <v>274.10000000000002</v>
      </c>
    </row>
    <row r="49" spans="3:7">
      <c r="C49" t="s">
        <v>14</v>
      </c>
    </row>
    <row r="50" spans="3:7">
      <c r="C50" t="s">
        <v>15</v>
      </c>
      <c r="D50">
        <v>297.7</v>
      </c>
      <c r="E50">
        <v>292.2</v>
      </c>
      <c r="F50">
        <v>275.60000000000002</v>
      </c>
      <c r="G50">
        <v>270.3</v>
      </c>
    </row>
    <row r="51" spans="3:7">
      <c r="C51" t="s">
        <v>16</v>
      </c>
    </row>
    <row r="52" spans="3:7">
      <c r="C52" t="s">
        <v>17</v>
      </c>
      <c r="D52">
        <v>287.8</v>
      </c>
      <c r="E52">
        <v>290.10000000000002</v>
      </c>
      <c r="F52">
        <v>286.39999999999998</v>
      </c>
      <c r="G52">
        <v>285.3</v>
      </c>
    </row>
    <row r="53" spans="3:7">
      <c r="C53" t="s">
        <v>18</v>
      </c>
    </row>
    <row r="54" spans="3:7">
      <c r="C54" t="s">
        <v>19</v>
      </c>
    </row>
    <row r="55" spans="3:7">
      <c r="C55" t="s">
        <v>20</v>
      </c>
      <c r="D55">
        <v>306.3</v>
      </c>
      <c r="E55">
        <v>303.7</v>
      </c>
      <c r="F55">
        <v>296.5</v>
      </c>
      <c r="G55">
        <v>278.8</v>
      </c>
    </row>
    <row r="56" spans="3:7">
      <c r="C56" t="s">
        <v>21</v>
      </c>
      <c r="D56">
        <v>288.39999999999998</v>
      </c>
      <c r="E56">
        <v>291.8</v>
      </c>
      <c r="F56">
        <v>288.60000000000002</v>
      </c>
      <c r="G56">
        <v>288.3</v>
      </c>
    </row>
    <row r="57" spans="3:7">
      <c r="C57" t="s">
        <v>22</v>
      </c>
      <c r="D57">
        <v>298.60000000000002</v>
      </c>
      <c r="E57">
        <v>290.5</v>
      </c>
      <c r="F57">
        <v>285.89999999999998</v>
      </c>
      <c r="G57">
        <v>270.89999999999998</v>
      </c>
    </row>
    <row r="58" spans="3:7">
      <c r="C58" t="s">
        <v>23</v>
      </c>
      <c r="D58">
        <v>301.7</v>
      </c>
      <c r="E58">
        <v>288.3</v>
      </c>
      <c r="F58">
        <v>271.2</v>
      </c>
      <c r="G58">
        <v>276.7</v>
      </c>
    </row>
    <row r="59" spans="3:7">
      <c r="C59" t="s">
        <v>24</v>
      </c>
    </row>
    <row r="60" spans="3:7">
      <c r="C60" t="s">
        <v>25</v>
      </c>
      <c r="D60">
        <v>311.10000000000002</v>
      </c>
      <c r="E60">
        <v>310.2</v>
      </c>
      <c r="F60">
        <v>299.60000000000002</v>
      </c>
      <c r="G60">
        <v>285.3</v>
      </c>
    </row>
    <row r="61" spans="3:7">
      <c r="C61" t="s">
        <v>26</v>
      </c>
      <c r="D61">
        <v>286.7</v>
      </c>
      <c r="E61">
        <v>282.5</v>
      </c>
      <c r="F61">
        <v>268</v>
      </c>
      <c r="G61">
        <v>260.89999999999998</v>
      </c>
    </row>
    <row r="62" spans="3:7">
      <c r="C62" t="s">
        <v>27</v>
      </c>
      <c r="D62">
        <v>284</v>
      </c>
      <c r="E62">
        <v>286.39999999999998</v>
      </c>
      <c r="F62">
        <v>278.2</v>
      </c>
      <c r="G62">
        <v>273.7</v>
      </c>
    </row>
    <row r="63" spans="3:7">
      <c r="C63" t="s">
        <v>28</v>
      </c>
      <c r="D63">
        <v>273.3</v>
      </c>
      <c r="E63">
        <v>272.39999999999998</v>
      </c>
      <c r="F63">
        <v>276.60000000000002</v>
      </c>
      <c r="G63">
        <v>273.8</v>
      </c>
    </row>
    <row r="64" spans="3:7" ht="6" customHeight="1"/>
    <row r="65" spans="2:7">
      <c r="C65" t="s">
        <v>101</v>
      </c>
      <c r="D65" s="11">
        <f>AVERAGE(D43:D63)</f>
        <v>295.88</v>
      </c>
      <c r="E65" s="11">
        <f t="shared" ref="E65:G65" si="4">AVERAGE(E43:E63)</f>
        <v>289.72000000000003</v>
      </c>
      <c r="F65" s="11">
        <f t="shared" si="4"/>
        <v>283.08666666666664</v>
      </c>
      <c r="G65" s="11">
        <f t="shared" si="4"/>
        <v>273.26666666666665</v>
      </c>
    </row>
    <row r="67" spans="2:7">
      <c r="C67" t="s">
        <v>128</v>
      </c>
    </row>
    <row r="68" spans="2:7" ht="17">
      <c r="D68" s="20" t="s">
        <v>124</v>
      </c>
      <c r="E68" s="20" t="s">
        <v>125</v>
      </c>
      <c r="F68" s="20" t="s">
        <v>126</v>
      </c>
      <c r="G68" s="20" t="s">
        <v>127</v>
      </c>
    </row>
    <row r="69" spans="2:7">
      <c r="C69" t="s">
        <v>8</v>
      </c>
      <c r="D69">
        <v>296</v>
      </c>
      <c r="E69">
        <v>288.2</v>
      </c>
      <c r="F69">
        <v>279.8</v>
      </c>
      <c r="G69">
        <v>259.39999999999998</v>
      </c>
    </row>
    <row r="70" spans="2:7">
      <c r="C70" t="s">
        <v>9</v>
      </c>
    </row>
    <row r="71" spans="2:7">
      <c r="B71" t="s">
        <v>117</v>
      </c>
      <c r="C71" t="s">
        <v>10</v>
      </c>
      <c r="D71">
        <v>304.8</v>
      </c>
      <c r="E71">
        <v>290.3</v>
      </c>
      <c r="F71">
        <v>284</v>
      </c>
      <c r="G71">
        <v>271.89999999999998</v>
      </c>
    </row>
    <row r="72" spans="2:7">
      <c r="C72" t="s">
        <v>11</v>
      </c>
      <c r="D72">
        <v>305.3</v>
      </c>
      <c r="E72">
        <v>289</v>
      </c>
      <c r="F72">
        <v>295.10000000000002</v>
      </c>
      <c r="G72">
        <v>269.60000000000002</v>
      </c>
    </row>
    <row r="73" spans="2:7">
      <c r="C73" s="3" t="s">
        <v>12</v>
      </c>
      <c r="D73">
        <v>320.39999999999998</v>
      </c>
      <c r="E73">
        <v>307.39999999999998</v>
      </c>
      <c r="F73">
        <v>301.39999999999998</v>
      </c>
      <c r="G73">
        <v>276.89999999999998</v>
      </c>
    </row>
    <row r="74" spans="2:7">
      <c r="C74" t="s">
        <v>13</v>
      </c>
      <c r="D74">
        <v>324.60000000000002</v>
      </c>
      <c r="E74">
        <v>310</v>
      </c>
      <c r="F74">
        <v>290.10000000000002</v>
      </c>
      <c r="G74">
        <v>274.5</v>
      </c>
    </row>
    <row r="75" spans="2:7">
      <c r="C75" t="s">
        <v>14</v>
      </c>
    </row>
    <row r="76" spans="2:7">
      <c r="C76" t="s">
        <v>15</v>
      </c>
      <c r="D76">
        <v>309.7</v>
      </c>
      <c r="E76">
        <v>301.89999999999998</v>
      </c>
      <c r="F76">
        <v>287.2</v>
      </c>
      <c r="G76">
        <v>281.3</v>
      </c>
    </row>
    <row r="77" spans="2:7">
      <c r="C77" t="s">
        <v>16</v>
      </c>
    </row>
    <row r="78" spans="2:7">
      <c r="C78" t="s">
        <v>17</v>
      </c>
      <c r="D78">
        <v>281.8</v>
      </c>
      <c r="E78">
        <v>283.8</v>
      </c>
      <c r="F78">
        <v>279.89999999999998</v>
      </c>
      <c r="G78">
        <v>274.60000000000002</v>
      </c>
    </row>
    <row r="79" spans="2:7">
      <c r="C79" t="s">
        <v>18</v>
      </c>
    </row>
    <row r="80" spans="2:7">
      <c r="C80" t="s">
        <v>19</v>
      </c>
    </row>
    <row r="81" spans="3:7">
      <c r="C81" t="s">
        <v>20</v>
      </c>
      <c r="D81">
        <v>312.39999999999998</v>
      </c>
      <c r="E81">
        <v>309</v>
      </c>
      <c r="F81">
        <v>300.8</v>
      </c>
      <c r="G81">
        <v>284</v>
      </c>
    </row>
    <row r="82" spans="3:7">
      <c r="C82" t="s">
        <v>21</v>
      </c>
      <c r="D82">
        <v>288.10000000000002</v>
      </c>
      <c r="E82">
        <v>290.39999999999998</v>
      </c>
      <c r="F82">
        <v>283.2</v>
      </c>
      <c r="G82">
        <v>280.39999999999998</v>
      </c>
    </row>
    <row r="83" spans="3:7">
      <c r="C83" t="s">
        <v>22</v>
      </c>
      <c r="D83">
        <v>307.2</v>
      </c>
      <c r="E83">
        <v>301.2</v>
      </c>
      <c r="F83">
        <v>295.39999999999998</v>
      </c>
      <c r="G83">
        <v>278.10000000000002</v>
      </c>
    </row>
    <row r="84" spans="3:7">
      <c r="C84" t="s">
        <v>23</v>
      </c>
      <c r="D84">
        <v>289.2</v>
      </c>
      <c r="E84">
        <v>281</v>
      </c>
      <c r="F84">
        <v>267.2</v>
      </c>
      <c r="G84">
        <v>267</v>
      </c>
    </row>
    <row r="85" spans="3:7">
      <c r="C85" t="s">
        <v>24</v>
      </c>
    </row>
    <row r="86" spans="3:7">
      <c r="C86" t="s">
        <v>25</v>
      </c>
      <c r="D86">
        <v>314.10000000000002</v>
      </c>
      <c r="E86">
        <v>316.3</v>
      </c>
      <c r="F86">
        <v>305.89999999999998</v>
      </c>
      <c r="G86">
        <v>292.5</v>
      </c>
    </row>
    <row r="87" spans="3:7">
      <c r="C87" t="s">
        <v>26</v>
      </c>
      <c r="D87">
        <v>299.39999999999998</v>
      </c>
      <c r="E87">
        <v>292.60000000000002</v>
      </c>
      <c r="F87">
        <v>276.3</v>
      </c>
      <c r="G87">
        <v>270.3</v>
      </c>
    </row>
    <row r="88" spans="3:7">
      <c r="C88" t="s">
        <v>27</v>
      </c>
    </row>
    <row r="89" spans="3:7">
      <c r="C89" t="s">
        <v>28</v>
      </c>
      <c r="D89">
        <v>274.2</v>
      </c>
      <c r="E89">
        <v>270</v>
      </c>
      <c r="F89">
        <v>269.89999999999998</v>
      </c>
      <c r="G89">
        <v>265.7</v>
      </c>
    </row>
    <row r="90" spans="3:7" ht="8" customHeight="1"/>
    <row r="91" spans="3:7">
      <c r="C91" t="s">
        <v>101</v>
      </c>
      <c r="D91" s="11">
        <f>AVERAGE(D69:D89)</f>
        <v>301.94285714285712</v>
      </c>
      <c r="E91" s="11">
        <f t="shared" ref="E91:G91" si="5">AVERAGE(E69:E89)</f>
        <v>295.07857142857148</v>
      </c>
      <c r="F91" s="11">
        <f t="shared" si="5"/>
        <v>286.87142857142857</v>
      </c>
      <c r="G91" s="11">
        <f t="shared" si="5"/>
        <v>274.7285714285714</v>
      </c>
    </row>
    <row r="94" spans="3:7">
      <c r="C94" t="s">
        <v>116</v>
      </c>
    </row>
    <row r="95" spans="3:7" ht="17">
      <c r="D95" s="20" t="s">
        <v>124</v>
      </c>
      <c r="E95" s="20" t="s">
        <v>125</v>
      </c>
      <c r="F95" s="20" t="s">
        <v>126</v>
      </c>
      <c r="G95" s="20" t="s">
        <v>127</v>
      </c>
    </row>
    <row r="96" spans="3:7">
      <c r="C96" t="s">
        <v>8</v>
      </c>
      <c r="D96">
        <v>292.2</v>
      </c>
      <c r="E96">
        <v>290.39999999999998</v>
      </c>
      <c r="F96">
        <v>286.10000000000002</v>
      </c>
      <c r="G96">
        <v>267.7</v>
      </c>
    </row>
    <row r="97" spans="2:7">
      <c r="C97" t="s">
        <v>9</v>
      </c>
    </row>
    <row r="98" spans="2:7">
      <c r="B98" t="s">
        <v>117</v>
      </c>
      <c r="C98" t="s">
        <v>10</v>
      </c>
      <c r="D98">
        <v>305.5</v>
      </c>
      <c r="E98">
        <v>290.7</v>
      </c>
      <c r="F98">
        <v>288.89999999999998</v>
      </c>
      <c r="G98">
        <v>278</v>
      </c>
    </row>
    <row r="99" spans="2:7">
      <c r="C99" t="s">
        <v>11</v>
      </c>
      <c r="D99">
        <v>288.7</v>
      </c>
      <c r="E99">
        <v>291.39999999999998</v>
      </c>
      <c r="F99">
        <v>292.7</v>
      </c>
      <c r="G99">
        <v>273</v>
      </c>
    </row>
    <row r="100" spans="2:7">
      <c r="C100" s="3" t="s">
        <v>12</v>
      </c>
      <c r="D100">
        <v>315.89999999999998</v>
      </c>
      <c r="E100">
        <v>307.5</v>
      </c>
      <c r="F100">
        <v>306.7</v>
      </c>
      <c r="G100">
        <v>290.89999999999998</v>
      </c>
    </row>
    <row r="101" spans="2:7">
      <c r="C101" t="s">
        <v>13</v>
      </c>
      <c r="D101">
        <v>307.2</v>
      </c>
      <c r="E101">
        <v>299.60000000000002</v>
      </c>
      <c r="F101">
        <v>287.60000000000002</v>
      </c>
      <c r="G101">
        <v>278.7</v>
      </c>
    </row>
    <row r="102" spans="2:7">
      <c r="C102" t="s">
        <v>14</v>
      </c>
    </row>
    <row r="103" spans="2:7">
      <c r="C103" t="s">
        <v>15</v>
      </c>
      <c r="D103">
        <v>310.3</v>
      </c>
      <c r="E103">
        <v>306.89999999999998</v>
      </c>
      <c r="F103">
        <v>290.60000000000002</v>
      </c>
      <c r="G103">
        <v>290</v>
      </c>
    </row>
    <row r="104" spans="2:7">
      <c r="C104" t="s">
        <v>16</v>
      </c>
    </row>
    <row r="105" spans="2:7">
      <c r="C105" t="s">
        <v>17</v>
      </c>
      <c r="D105">
        <v>284.39999999999998</v>
      </c>
      <c r="E105">
        <v>289.10000000000002</v>
      </c>
      <c r="F105">
        <v>285.10000000000002</v>
      </c>
      <c r="G105">
        <v>284.89999999999998</v>
      </c>
    </row>
    <row r="106" spans="2:7">
      <c r="C106" t="s">
        <v>18</v>
      </c>
    </row>
    <row r="107" spans="2:7">
      <c r="C107" t="s">
        <v>19</v>
      </c>
    </row>
    <row r="108" spans="2:7">
      <c r="C108" t="s">
        <v>20</v>
      </c>
      <c r="D108">
        <v>306.5</v>
      </c>
      <c r="E108">
        <v>305.60000000000002</v>
      </c>
      <c r="F108">
        <v>299.7</v>
      </c>
      <c r="G108">
        <v>289</v>
      </c>
    </row>
    <row r="109" spans="2:7">
      <c r="C109" t="s">
        <v>21</v>
      </c>
      <c r="D109">
        <v>284.60000000000002</v>
      </c>
      <c r="E109">
        <v>290.2</v>
      </c>
      <c r="F109">
        <v>286.3</v>
      </c>
      <c r="G109">
        <v>288.60000000000002</v>
      </c>
    </row>
    <row r="110" spans="2:7">
      <c r="C110" t="s">
        <v>22</v>
      </c>
      <c r="D110">
        <v>296.7</v>
      </c>
      <c r="E110">
        <v>295.7</v>
      </c>
      <c r="F110">
        <v>293.7</v>
      </c>
      <c r="G110">
        <v>284.8</v>
      </c>
    </row>
    <row r="111" spans="2:7">
      <c r="C111" t="s">
        <v>23</v>
      </c>
      <c r="D111">
        <v>294.2</v>
      </c>
      <c r="E111">
        <v>285.60000000000002</v>
      </c>
      <c r="F111">
        <v>279</v>
      </c>
      <c r="G111">
        <v>285.2</v>
      </c>
    </row>
    <row r="112" spans="2:7">
      <c r="C112" t="s">
        <v>24</v>
      </c>
    </row>
    <row r="113" spans="3:7">
      <c r="C113" t="s">
        <v>25</v>
      </c>
      <c r="D113">
        <v>308.8</v>
      </c>
      <c r="E113">
        <v>312</v>
      </c>
      <c r="F113">
        <v>308.39999999999998</v>
      </c>
      <c r="G113">
        <v>297.10000000000002</v>
      </c>
    </row>
    <row r="114" spans="3:7">
      <c r="C114" t="s">
        <v>26</v>
      </c>
      <c r="D114">
        <v>298.60000000000002</v>
      </c>
      <c r="E114">
        <v>297.7</v>
      </c>
      <c r="F114">
        <v>288.7</v>
      </c>
      <c r="G114">
        <v>281</v>
      </c>
    </row>
    <row r="115" spans="3:7">
      <c r="C115" t="s">
        <v>27</v>
      </c>
      <c r="D115">
        <v>278.7</v>
      </c>
      <c r="E115">
        <v>289.89999999999998</v>
      </c>
      <c r="F115">
        <v>288.39999999999998</v>
      </c>
      <c r="G115">
        <v>283.89999999999998</v>
      </c>
    </row>
    <row r="116" spans="3:7">
      <c r="C116" t="s">
        <v>28</v>
      </c>
      <c r="D116">
        <v>271.8</v>
      </c>
      <c r="E116">
        <v>272.7</v>
      </c>
      <c r="F116">
        <v>275.8</v>
      </c>
      <c r="G116">
        <v>275.3</v>
      </c>
    </row>
    <row r="117" spans="3:7" ht="6" customHeight="1"/>
    <row r="118" spans="3:7">
      <c r="C118" t="s">
        <v>101</v>
      </c>
      <c r="D118" s="11">
        <f>AVERAGE(D96:D116)</f>
        <v>296.27333333333337</v>
      </c>
      <c r="E118" s="11">
        <f t="shared" ref="E118:G118" si="6">AVERAGE(E96:E116)</f>
        <v>294.99999999999994</v>
      </c>
      <c r="F118" s="11">
        <f t="shared" si="6"/>
        <v>290.51333333333332</v>
      </c>
      <c r="G118" s="11">
        <f t="shared" si="6"/>
        <v>283.20666666666665</v>
      </c>
    </row>
  </sheetData>
  <hyperlinks>
    <hyperlink ref="B6" r:id="rId1" xr:uid="{00000000-0004-0000-06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J34"/>
  <sheetViews>
    <sheetView zoomScale="150" zoomScaleNormal="150" zoomScalePageLayoutView="150" workbookViewId="0">
      <selection activeCell="J11" sqref="J11"/>
    </sheetView>
  </sheetViews>
  <sheetFormatPr baseColWidth="10" defaultRowHeight="16"/>
  <cols>
    <col min="1" max="1" width="7.33203125" customWidth="1"/>
  </cols>
  <sheetData>
    <row r="2" spans="2:10">
      <c r="B2" s="1" t="s">
        <v>130</v>
      </c>
    </row>
    <row r="3" spans="2:10">
      <c r="B3" s="1"/>
    </row>
    <row r="4" spans="2:10">
      <c r="B4" s="13" t="s">
        <v>86</v>
      </c>
    </row>
    <row r="5" spans="2:10">
      <c r="B5" t="s">
        <v>131</v>
      </c>
    </row>
    <row r="6" spans="2:10">
      <c r="B6" t="s">
        <v>132</v>
      </c>
    </row>
    <row r="7" spans="2:10">
      <c r="B7" s="4" t="s">
        <v>133</v>
      </c>
    </row>
    <row r="9" spans="2:10" ht="85">
      <c r="B9" s="20"/>
      <c r="C9" s="20" t="s">
        <v>128</v>
      </c>
      <c r="D9" s="20" t="s">
        <v>115</v>
      </c>
      <c r="E9" s="20" t="s">
        <v>134</v>
      </c>
      <c r="F9" s="20" t="s">
        <v>135</v>
      </c>
      <c r="H9" s="20" t="s">
        <v>152</v>
      </c>
      <c r="J9" s="20" t="s">
        <v>154</v>
      </c>
    </row>
    <row r="10" spans="2:10">
      <c r="B10" t="s">
        <v>8</v>
      </c>
      <c r="C10">
        <v>278.5</v>
      </c>
      <c r="D10">
        <v>278.39999999999998</v>
      </c>
      <c r="E10">
        <v>271.5</v>
      </c>
      <c r="F10">
        <v>271.2</v>
      </c>
      <c r="H10">
        <f>(C10+D10)/2</f>
        <v>278.45</v>
      </c>
      <c r="J10" s="11">
        <f>(E10+H10)/2</f>
        <v>274.97500000000002</v>
      </c>
    </row>
    <row r="11" spans="2:10">
      <c r="B11" t="s">
        <v>9</v>
      </c>
      <c r="J11" s="11"/>
    </row>
    <row r="12" spans="2:10">
      <c r="B12" t="s">
        <v>10</v>
      </c>
      <c r="J12" s="11"/>
    </row>
    <row r="13" spans="2:10">
      <c r="B13" t="s">
        <v>11</v>
      </c>
      <c r="C13">
        <v>280.60000000000002</v>
      </c>
      <c r="D13">
        <v>280.8</v>
      </c>
      <c r="E13">
        <v>272.3</v>
      </c>
      <c r="F13">
        <v>273.8</v>
      </c>
      <c r="H13">
        <f t="shared" ref="H13:H33" si="0">(C13+D13)/2</f>
        <v>280.70000000000005</v>
      </c>
      <c r="J13" s="11">
        <f t="shared" ref="J13:J30" si="1">(E13+H13)/2</f>
        <v>276.5</v>
      </c>
    </row>
    <row r="14" spans="2:10">
      <c r="B14" s="3" t="s">
        <v>12</v>
      </c>
      <c r="J14" s="11"/>
    </row>
    <row r="15" spans="2:10">
      <c r="B15" t="s">
        <v>13</v>
      </c>
      <c r="J15" s="11"/>
    </row>
    <row r="16" spans="2:10">
      <c r="B16" t="s">
        <v>14</v>
      </c>
      <c r="J16" s="11"/>
    </row>
    <row r="17" spans="2:10">
      <c r="B17" t="s">
        <v>15</v>
      </c>
      <c r="J17" s="11"/>
    </row>
    <row r="18" spans="2:10">
      <c r="B18" t="s">
        <v>16</v>
      </c>
      <c r="J18" s="11"/>
    </row>
    <row r="19" spans="2:10">
      <c r="B19" t="s">
        <v>17</v>
      </c>
      <c r="J19" s="11"/>
    </row>
    <row r="20" spans="2:10">
      <c r="B20" t="s">
        <v>18</v>
      </c>
      <c r="C20">
        <v>225.8</v>
      </c>
      <c r="D20">
        <v>229.1</v>
      </c>
      <c r="E20">
        <v>233.3</v>
      </c>
      <c r="F20">
        <v>224.9</v>
      </c>
      <c r="H20">
        <f t="shared" si="0"/>
        <v>227.45</v>
      </c>
      <c r="J20" s="11">
        <f t="shared" si="1"/>
        <v>230.375</v>
      </c>
    </row>
    <row r="21" spans="2:10">
      <c r="B21" t="s">
        <v>19</v>
      </c>
      <c r="J21" s="11"/>
    </row>
    <row r="22" spans="2:10">
      <c r="B22" t="s">
        <v>20</v>
      </c>
      <c r="C22">
        <v>284.10000000000002</v>
      </c>
      <c r="D22">
        <v>278.7</v>
      </c>
      <c r="E22">
        <v>288.60000000000002</v>
      </c>
      <c r="F22">
        <v>284.60000000000002</v>
      </c>
      <c r="H22">
        <f t="shared" si="0"/>
        <v>281.39999999999998</v>
      </c>
      <c r="J22" s="11">
        <f t="shared" si="1"/>
        <v>285</v>
      </c>
    </row>
    <row r="23" spans="2:10">
      <c r="B23" t="s">
        <v>21</v>
      </c>
      <c r="C23">
        <v>278.8</v>
      </c>
      <c r="D23">
        <v>277</v>
      </c>
      <c r="E23">
        <v>270.89999999999998</v>
      </c>
      <c r="F23">
        <v>274.7</v>
      </c>
      <c r="H23">
        <f t="shared" si="0"/>
        <v>277.89999999999998</v>
      </c>
      <c r="J23" s="11">
        <f t="shared" si="1"/>
        <v>274.39999999999998</v>
      </c>
    </row>
    <row r="24" spans="2:10">
      <c r="B24" t="s">
        <v>22</v>
      </c>
      <c r="C24">
        <v>295.10000000000002</v>
      </c>
      <c r="D24">
        <v>290.10000000000002</v>
      </c>
      <c r="E24">
        <v>284.89999999999998</v>
      </c>
      <c r="F24">
        <v>284.2</v>
      </c>
      <c r="H24">
        <f t="shared" si="0"/>
        <v>292.60000000000002</v>
      </c>
      <c r="J24" s="11">
        <f t="shared" si="1"/>
        <v>288.75</v>
      </c>
    </row>
    <row r="25" spans="2:10">
      <c r="B25" t="s">
        <v>23</v>
      </c>
      <c r="J25" s="11"/>
    </row>
    <row r="26" spans="2:10">
      <c r="B26" t="s">
        <v>24</v>
      </c>
      <c r="J26" s="11"/>
    </row>
    <row r="27" spans="2:10">
      <c r="B27" t="s">
        <v>25</v>
      </c>
      <c r="J27" s="11"/>
    </row>
    <row r="28" spans="2:10">
      <c r="B28" t="s">
        <v>26</v>
      </c>
      <c r="C28">
        <v>276.60000000000002</v>
      </c>
      <c r="D28" s="11">
        <v>272.10000000000002</v>
      </c>
      <c r="E28">
        <v>289.8</v>
      </c>
      <c r="F28">
        <v>279</v>
      </c>
      <c r="H28">
        <f>(C28+D28)/2</f>
        <v>274.35000000000002</v>
      </c>
      <c r="J28" s="11">
        <f t="shared" si="1"/>
        <v>282.07500000000005</v>
      </c>
    </row>
    <row r="29" spans="2:10">
      <c r="B29" t="s">
        <v>27</v>
      </c>
      <c r="J29" s="11"/>
    </row>
    <row r="30" spans="2:10">
      <c r="B30" t="s">
        <v>28</v>
      </c>
      <c r="C30">
        <v>269.8</v>
      </c>
      <c r="D30">
        <v>268.60000000000002</v>
      </c>
      <c r="E30">
        <v>260.89999999999998</v>
      </c>
      <c r="H30">
        <f t="shared" si="0"/>
        <v>269.20000000000005</v>
      </c>
      <c r="J30" s="11">
        <f t="shared" si="1"/>
        <v>265.05</v>
      </c>
    </row>
    <row r="32" spans="2:10">
      <c r="B32" t="s">
        <v>101</v>
      </c>
      <c r="C32" s="15">
        <f>AVERAGE(C10:C30)</f>
        <v>273.66250000000002</v>
      </c>
      <c r="D32" s="15">
        <f t="shared" ref="D32:F32" si="2">AVERAGE(D10:D30)</f>
        <v>271.84999999999997</v>
      </c>
      <c r="E32" s="15">
        <f t="shared" si="2"/>
        <v>271.52499999999998</v>
      </c>
      <c r="F32" s="15">
        <f t="shared" si="2"/>
        <v>270.34285714285716</v>
      </c>
      <c r="H32">
        <f t="shared" si="0"/>
        <v>272.75625000000002</v>
      </c>
    </row>
    <row r="33" spans="2:8">
      <c r="B33" t="s">
        <v>136</v>
      </c>
      <c r="C33" s="11">
        <f>_xlfn.STDEV.S(C10:C30)</f>
        <v>20.635609825181877</v>
      </c>
      <c r="D33" s="11">
        <f t="shared" ref="D33:F33" si="3">_xlfn.STDEV.S(D10:D30)</f>
        <v>18.391379968421543</v>
      </c>
      <c r="E33" s="11">
        <f t="shared" si="3"/>
        <v>18.436977595504718</v>
      </c>
      <c r="F33" s="11">
        <f t="shared" si="3"/>
        <v>20.683959738797366</v>
      </c>
      <c r="H33">
        <f t="shared" si="0"/>
        <v>19.51349489680171</v>
      </c>
    </row>
    <row r="34" spans="2:8">
      <c r="B34" t="s">
        <v>137</v>
      </c>
      <c r="C34">
        <v>8</v>
      </c>
      <c r="D34">
        <v>8</v>
      </c>
      <c r="E34">
        <v>8</v>
      </c>
      <c r="F34">
        <v>7</v>
      </c>
      <c r="H34">
        <v>8</v>
      </c>
    </row>
  </sheetData>
  <hyperlinks>
    <hyperlink ref="B7" r:id="rId1" xr:uid="{00000000-0004-0000-07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O76"/>
  <sheetViews>
    <sheetView zoomScale="150" zoomScaleNormal="150" zoomScalePageLayoutView="150" workbookViewId="0">
      <selection activeCell="C75" sqref="C74:C76"/>
    </sheetView>
  </sheetViews>
  <sheetFormatPr baseColWidth="10" defaultRowHeight="16"/>
  <cols>
    <col min="1" max="1" width="5.6640625" customWidth="1"/>
    <col min="3" max="3" width="13.83203125" customWidth="1"/>
  </cols>
  <sheetData>
    <row r="3" spans="2:2">
      <c r="B3" s="1" t="s">
        <v>138</v>
      </c>
    </row>
    <row r="4" spans="2:2">
      <c r="B4" s="1"/>
    </row>
    <row r="5" spans="2:2">
      <c r="B5" s="13" t="s">
        <v>86</v>
      </c>
    </row>
    <row r="6" spans="2:2">
      <c r="B6" t="s">
        <v>139</v>
      </c>
    </row>
    <row r="7" spans="2:2">
      <c r="B7" t="s">
        <v>140</v>
      </c>
    </row>
    <row r="8" spans="2:2">
      <c r="B8" t="s">
        <v>146</v>
      </c>
    </row>
    <row r="10" spans="2:2">
      <c r="B10" s="6" t="s">
        <v>216</v>
      </c>
    </row>
    <row r="11" spans="2:2">
      <c r="B11" s="2" t="s">
        <v>215</v>
      </c>
    </row>
    <row r="12" spans="2:2">
      <c r="B12" s="4" t="s">
        <v>214</v>
      </c>
    </row>
    <row r="13" spans="2:2">
      <c r="B13" s="6" t="s">
        <v>213</v>
      </c>
    </row>
    <row r="14" spans="2:2">
      <c r="B14" s="2" t="s">
        <v>215</v>
      </c>
    </row>
    <row r="15" spans="2:2">
      <c r="B15" s="2" t="s">
        <v>217</v>
      </c>
    </row>
    <row r="17" spans="2:15">
      <c r="B17" t="s">
        <v>141</v>
      </c>
    </row>
    <row r="19" spans="2:15">
      <c r="D19" t="s">
        <v>142</v>
      </c>
      <c r="E19" t="s">
        <v>134</v>
      </c>
      <c r="F19" t="s">
        <v>101</v>
      </c>
    </row>
    <row r="20" spans="2:15">
      <c r="C20" t="s">
        <v>8</v>
      </c>
      <c r="D20" s="15">
        <v>280.40106683625697</v>
      </c>
      <c r="E20" s="15">
        <v>267.63253480034001</v>
      </c>
      <c r="F20" s="15">
        <f>(D20+E20)/2</f>
        <v>274.01680081829852</v>
      </c>
    </row>
    <row r="21" spans="2:15">
      <c r="C21" t="s">
        <v>9</v>
      </c>
      <c r="D21" s="15">
        <v>269.45115339118001</v>
      </c>
      <c r="E21" s="15">
        <v>275.04404252391402</v>
      </c>
      <c r="F21" s="15">
        <f t="shared" ref="F21:F40" si="0">(D21+E21)/2</f>
        <v>272.24759795754699</v>
      </c>
    </row>
    <row r="22" spans="2:15">
      <c r="B22" t="s">
        <v>145</v>
      </c>
      <c r="C22" t="s">
        <v>48</v>
      </c>
      <c r="D22" s="15">
        <v>275.48031879717797</v>
      </c>
      <c r="E22" s="15">
        <v>280.38617553891902</v>
      </c>
      <c r="F22" s="15">
        <f t="shared" si="0"/>
        <v>277.93324716804852</v>
      </c>
    </row>
    <row r="23" spans="2:15">
      <c r="C23" t="s">
        <v>11</v>
      </c>
      <c r="D23" s="15">
        <v>273.48627190805399</v>
      </c>
      <c r="E23" s="15">
        <v>265.46186188311702</v>
      </c>
      <c r="F23" s="15">
        <f t="shared" si="0"/>
        <v>269.47406689558551</v>
      </c>
    </row>
    <row r="24" spans="2:15">
      <c r="C24" t="s">
        <v>12</v>
      </c>
      <c r="D24" s="15">
        <v>270.78754309891099</v>
      </c>
      <c r="E24" s="15">
        <v>278.27838318006502</v>
      </c>
      <c r="F24" s="15">
        <f t="shared" si="0"/>
        <v>274.532963139488</v>
      </c>
    </row>
    <row r="25" spans="2:15">
      <c r="C25" t="s">
        <v>13</v>
      </c>
      <c r="D25" s="15">
        <v>287.54570177025499</v>
      </c>
      <c r="E25" s="15">
        <v>282.22660950525699</v>
      </c>
      <c r="F25" s="15">
        <f t="shared" si="0"/>
        <v>284.88615563775602</v>
      </c>
      <c r="J25" s="15"/>
      <c r="K25" s="15"/>
      <c r="L25" s="15"/>
      <c r="N25" s="15"/>
      <c r="O25" s="11"/>
    </row>
    <row r="26" spans="2:15">
      <c r="C26" t="s">
        <v>14</v>
      </c>
      <c r="D26" s="15">
        <v>262.13913705940303</v>
      </c>
      <c r="E26" s="15">
        <v>254.192001423297</v>
      </c>
      <c r="F26" s="15">
        <f t="shared" si="0"/>
        <v>258.16556924135</v>
      </c>
      <c r="J26" s="15"/>
      <c r="K26" s="15"/>
      <c r="L26" s="15"/>
      <c r="N26" s="15"/>
      <c r="O26" s="11"/>
    </row>
    <row r="27" spans="2:15">
      <c r="C27" t="s">
        <v>15</v>
      </c>
      <c r="D27" s="15">
        <v>269.80836802050698</v>
      </c>
      <c r="E27" s="15">
        <v>271.72516670482099</v>
      </c>
      <c r="F27" s="15">
        <f t="shared" si="0"/>
        <v>270.76676736266398</v>
      </c>
      <c r="J27" s="15"/>
      <c r="K27" s="15"/>
      <c r="L27" s="15"/>
      <c r="N27" s="15"/>
      <c r="O27" s="11"/>
    </row>
    <row r="28" spans="2:15">
      <c r="B28" t="s">
        <v>218</v>
      </c>
      <c r="C28" t="s">
        <v>16</v>
      </c>
      <c r="D28" s="15">
        <v>253.8885125775102</v>
      </c>
      <c r="E28" s="15">
        <v>251.86061442034185</v>
      </c>
      <c r="F28" s="15">
        <f t="shared" si="0"/>
        <v>252.87456349892602</v>
      </c>
      <c r="J28" s="15"/>
      <c r="K28" s="15"/>
      <c r="L28" s="15"/>
      <c r="N28" s="15"/>
      <c r="O28" s="11"/>
    </row>
    <row r="29" spans="2:15">
      <c r="C29" t="s">
        <v>17</v>
      </c>
      <c r="D29" s="15">
        <v>266.54482179083999</v>
      </c>
      <c r="E29" s="15">
        <v>255.59041070062599</v>
      </c>
      <c r="F29" s="15">
        <f t="shared" si="0"/>
        <v>261.06761624573301</v>
      </c>
      <c r="J29" s="15"/>
      <c r="K29" s="15"/>
      <c r="L29" s="15"/>
      <c r="N29" s="15"/>
      <c r="O29" s="11"/>
    </row>
    <row r="30" spans="2:15">
      <c r="C30" t="s">
        <v>18</v>
      </c>
      <c r="D30" s="15">
        <v>250.482664616606</v>
      </c>
      <c r="E30" s="15">
        <v>247.12892011251901</v>
      </c>
      <c r="F30" s="15">
        <f t="shared" si="0"/>
        <v>248.80579236456251</v>
      </c>
      <c r="J30" s="15"/>
      <c r="K30" s="15"/>
      <c r="L30" s="15"/>
      <c r="N30" s="15"/>
      <c r="O30" s="11"/>
    </row>
    <row r="31" spans="2:15">
      <c r="C31" t="s">
        <v>19</v>
      </c>
      <c r="D31" s="15">
        <v>296.24225187608602</v>
      </c>
      <c r="E31" s="15">
        <v>288.17036324353302</v>
      </c>
      <c r="F31" s="15">
        <f t="shared" si="0"/>
        <v>292.20630755980949</v>
      </c>
      <c r="J31" s="15"/>
      <c r="K31" s="15"/>
      <c r="L31" s="15"/>
      <c r="N31" s="15"/>
      <c r="O31" s="11"/>
    </row>
    <row r="32" spans="2:15">
      <c r="C32" t="s">
        <v>20</v>
      </c>
      <c r="D32" s="15">
        <v>284.00686738866898</v>
      </c>
      <c r="E32" s="15">
        <v>280.34607972970201</v>
      </c>
      <c r="F32" s="15">
        <f t="shared" si="0"/>
        <v>282.17647355918552</v>
      </c>
      <c r="J32" s="15"/>
      <c r="K32" s="15"/>
      <c r="L32" s="15"/>
      <c r="N32" s="15"/>
      <c r="O32" s="11"/>
    </row>
    <row r="33" spans="2:15">
      <c r="B33" t="s">
        <v>218</v>
      </c>
      <c r="C33" t="s">
        <v>21</v>
      </c>
      <c r="D33" s="15">
        <v>280.7</v>
      </c>
      <c r="E33" s="15">
        <v>271.12552908775763</v>
      </c>
      <c r="F33" s="15">
        <f t="shared" si="0"/>
        <v>275.91276454387878</v>
      </c>
      <c r="J33" s="15"/>
      <c r="K33" s="15"/>
      <c r="L33" s="15"/>
      <c r="N33" s="15"/>
      <c r="O33" s="11"/>
    </row>
    <row r="34" spans="2:15">
      <c r="C34" t="s">
        <v>22</v>
      </c>
      <c r="D34" s="15">
        <v>278.42520997191701</v>
      </c>
      <c r="E34" s="15">
        <v>278.29786940000002</v>
      </c>
      <c r="F34" s="15">
        <f t="shared" si="0"/>
        <v>278.36153968595852</v>
      </c>
      <c r="J34" s="15"/>
      <c r="K34" s="15"/>
      <c r="L34" s="15"/>
      <c r="N34" s="15"/>
      <c r="O34" s="11"/>
    </row>
    <row r="35" spans="2:15">
      <c r="C35" t="s">
        <v>23</v>
      </c>
      <c r="D35" s="15"/>
      <c r="E35" s="15"/>
      <c r="F35" s="15"/>
      <c r="J35" s="15"/>
      <c r="K35" s="15"/>
      <c r="L35" s="15"/>
      <c r="N35" s="15"/>
      <c r="O35" s="11"/>
    </row>
    <row r="36" spans="2:15">
      <c r="C36" t="s">
        <v>24</v>
      </c>
      <c r="D36" s="15">
        <v>251.789834934813</v>
      </c>
      <c r="E36" s="15">
        <v>245.82173329575301</v>
      </c>
      <c r="F36" s="15">
        <f t="shared" si="0"/>
        <v>248.80578411528302</v>
      </c>
      <c r="J36" s="15"/>
      <c r="K36" s="15"/>
      <c r="L36" s="15"/>
      <c r="N36" s="15"/>
      <c r="O36" s="11"/>
    </row>
    <row r="37" spans="2:15">
      <c r="C37" t="s">
        <v>25</v>
      </c>
      <c r="D37" s="15">
        <v>279.23084386597498</v>
      </c>
      <c r="E37" s="15">
        <v>279.05242772960003</v>
      </c>
      <c r="F37" s="15">
        <f t="shared" si="0"/>
        <v>279.1416357977875</v>
      </c>
      <c r="J37" s="15"/>
      <c r="K37" s="15"/>
      <c r="L37" s="15"/>
      <c r="N37" s="15"/>
      <c r="O37" s="11"/>
    </row>
    <row r="38" spans="2:15">
      <c r="C38" t="s">
        <v>26</v>
      </c>
      <c r="D38" s="15"/>
      <c r="E38" s="15"/>
      <c r="F38" s="15"/>
      <c r="J38" s="15"/>
      <c r="K38" s="15"/>
      <c r="L38" s="15"/>
      <c r="N38" s="15"/>
      <c r="O38" s="11"/>
    </row>
    <row r="39" spans="2:15">
      <c r="B39" t="s">
        <v>143</v>
      </c>
      <c r="C39" t="s">
        <v>50</v>
      </c>
      <c r="D39" s="15">
        <v>272.45698904961199</v>
      </c>
      <c r="E39" s="15">
        <v>261.72584184511197</v>
      </c>
      <c r="F39" s="15">
        <f t="shared" si="0"/>
        <v>267.09141544736201</v>
      </c>
      <c r="J39" s="15"/>
      <c r="K39" s="15"/>
      <c r="L39" s="15"/>
      <c r="N39" s="15"/>
      <c r="O39" s="11"/>
    </row>
    <row r="40" spans="2:15">
      <c r="C40" t="s">
        <v>28</v>
      </c>
      <c r="D40" s="15">
        <v>269.806301562101</v>
      </c>
      <c r="E40" s="15">
        <v>252.835888161089</v>
      </c>
      <c r="F40" s="15">
        <f t="shared" si="0"/>
        <v>261.32109486159499</v>
      </c>
      <c r="J40" s="15"/>
      <c r="K40" s="15"/>
      <c r="L40" s="15"/>
      <c r="N40" s="15"/>
      <c r="O40" s="11"/>
    </row>
    <row r="41" spans="2:15">
      <c r="D41" s="15"/>
      <c r="E41" s="15"/>
      <c r="J41" s="15"/>
      <c r="K41" s="15"/>
      <c r="L41" s="15"/>
      <c r="N41" s="15"/>
      <c r="O41" s="11"/>
    </row>
    <row r="42" spans="2:15">
      <c r="C42" t="s">
        <v>101</v>
      </c>
      <c r="D42" s="15">
        <f>AVERAGE(D20:D40)</f>
        <v>272.24599255346709</v>
      </c>
      <c r="E42" s="15">
        <f>AVERAGE(E20:E40)</f>
        <v>267.73170806767172</v>
      </c>
      <c r="F42" s="15">
        <f>AVERAGE(F20:F40)</f>
        <v>269.98885031056943</v>
      </c>
      <c r="J42" s="15"/>
      <c r="K42" s="15"/>
      <c r="L42" s="15"/>
      <c r="N42" s="15"/>
      <c r="O42" s="11"/>
    </row>
    <row r="43" spans="2:15">
      <c r="C43" t="s">
        <v>136</v>
      </c>
      <c r="D43" s="11">
        <f>_xlfn.STDEV.S(D20:D40)</f>
        <v>11.95079693793126</v>
      </c>
      <c r="E43" s="11">
        <f>_xlfn.STDEV.S(E20:E40)</f>
        <v>13.18529410147098</v>
      </c>
      <c r="F43" s="11">
        <f>_xlfn.STDEV.S(F20:F40)</f>
        <v>12.138682165063374</v>
      </c>
      <c r="J43" s="15"/>
      <c r="K43" s="15"/>
      <c r="L43" s="15"/>
      <c r="N43" s="15"/>
      <c r="O43" s="11"/>
    </row>
    <row r="44" spans="2:15">
      <c r="C44" t="s">
        <v>137</v>
      </c>
      <c r="D44">
        <v>17</v>
      </c>
      <c r="E44">
        <v>17</v>
      </c>
      <c r="F44">
        <v>17</v>
      </c>
      <c r="J44" s="15"/>
      <c r="K44" s="15"/>
      <c r="L44" s="15"/>
      <c r="N44" s="15"/>
      <c r="O44" s="11"/>
    </row>
    <row r="45" spans="2:15">
      <c r="J45" s="15"/>
      <c r="K45" s="15"/>
      <c r="L45" s="15"/>
      <c r="N45" s="15"/>
      <c r="O45" s="11"/>
    </row>
    <row r="46" spans="2:15">
      <c r="N46" s="15"/>
      <c r="O46" s="11"/>
    </row>
    <row r="47" spans="2:15">
      <c r="B47" t="s">
        <v>144</v>
      </c>
    </row>
    <row r="50" spans="2:13">
      <c r="D50" s="22" t="s">
        <v>147</v>
      </c>
      <c r="E50" s="22"/>
      <c r="F50" s="22" t="s">
        <v>148</v>
      </c>
      <c r="G50" s="22"/>
      <c r="H50" s="22" t="s">
        <v>149</v>
      </c>
      <c r="I50" s="22"/>
      <c r="J50" s="22" t="s">
        <v>150</v>
      </c>
      <c r="K50" s="22"/>
      <c r="L50" s="22" t="s">
        <v>151</v>
      </c>
      <c r="M50" s="22"/>
    </row>
    <row r="51" spans="2:13">
      <c r="D51" s="10" t="s">
        <v>142</v>
      </c>
      <c r="E51" s="10" t="s">
        <v>134</v>
      </c>
      <c r="F51" s="10" t="s">
        <v>142</v>
      </c>
      <c r="G51" s="10" t="s">
        <v>134</v>
      </c>
      <c r="H51" s="10" t="s">
        <v>142</v>
      </c>
      <c r="I51" s="10" t="s">
        <v>134</v>
      </c>
      <c r="J51" s="10" t="s">
        <v>142</v>
      </c>
      <c r="K51" s="10" t="s">
        <v>134</v>
      </c>
      <c r="L51" s="10" t="s">
        <v>142</v>
      </c>
      <c r="M51" s="10" t="s">
        <v>134</v>
      </c>
    </row>
    <row r="52" spans="2:13">
      <c r="C52" t="s">
        <v>8</v>
      </c>
      <c r="D52" s="15">
        <v>284.125176045199</v>
      </c>
      <c r="E52" s="15">
        <v>270.064051275895</v>
      </c>
      <c r="F52" s="15">
        <v>287.49362471327299</v>
      </c>
      <c r="G52" s="15">
        <v>275.050279349069</v>
      </c>
      <c r="H52" s="15">
        <v>288.732194218129</v>
      </c>
      <c r="I52" s="15">
        <v>275.84565695923402</v>
      </c>
      <c r="J52" s="15">
        <v>276.86317270565303</v>
      </c>
      <c r="K52" s="15">
        <v>264.660295713913</v>
      </c>
      <c r="L52" s="15">
        <v>262.74765672327698</v>
      </c>
      <c r="M52" s="15">
        <v>250.43429083838501</v>
      </c>
    </row>
    <row r="53" spans="2:13">
      <c r="C53" t="s">
        <v>9</v>
      </c>
      <c r="D53" s="15">
        <v>277.71523198180103</v>
      </c>
      <c r="E53" s="15">
        <v>279.265374826151</v>
      </c>
      <c r="F53" s="15">
        <v>279.80318325053798</v>
      </c>
      <c r="G53" s="15">
        <v>282.05763066348999</v>
      </c>
      <c r="H53" s="15">
        <v>274.64103952901701</v>
      </c>
      <c r="I53" s="15">
        <v>281.35043946874401</v>
      </c>
      <c r="J53" s="15">
        <v>266.15742202574398</v>
      </c>
      <c r="K53" s="15">
        <v>274.48176422426297</v>
      </c>
      <c r="L53" s="15">
        <v>249.80656067179001</v>
      </c>
      <c r="M53" s="15">
        <v>257.48052417714598</v>
      </c>
    </row>
    <row r="54" spans="2:13">
      <c r="B54" t="s">
        <v>145</v>
      </c>
      <c r="C54" t="s">
        <v>48</v>
      </c>
      <c r="D54" s="15">
        <v>285.02859806423697</v>
      </c>
      <c r="E54" s="15">
        <v>282.82250137050499</v>
      </c>
      <c r="F54" s="15">
        <v>290.772536854858</v>
      </c>
      <c r="G54" s="15">
        <v>295.01042241442201</v>
      </c>
      <c r="H54" s="15">
        <v>282.377546453116</v>
      </c>
      <c r="I54" s="15">
        <v>289.32115425181303</v>
      </c>
      <c r="J54" s="15">
        <v>271.88740020640898</v>
      </c>
      <c r="K54" s="15">
        <v>280.34498327723702</v>
      </c>
      <c r="L54" s="15">
        <v>255.039385179964</v>
      </c>
      <c r="M54" s="15">
        <v>259.87259091805799</v>
      </c>
    </row>
    <row r="55" spans="2:13">
      <c r="C55" t="s">
        <v>11</v>
      </c>
      <c r="D55" s="15">
        <v>275.73087445568098</v>
      </c>
      <c r="E55" s="15">
        <v>268.325263678314</v>
      </c>
      <c r="F55" s="15">
        <v>285.141291335022</v>
      </c>
      <c r="G55" s="15">
        <v>276.50102654750998</v>
      </c>
      <c r="H55" s="15">
        <v>279.65235565841198</v>
      </c>
      <c r="I55" s="15">
        <v>271.87086528449498</v>
      </c>
      <c r="J55" s="15">
        <v>267.98257797936799</v>
      </c>
      <c r="K55" s="15">
        <v>260.69190181058002</v>
      </c>
      <c r="L55" s="15">
        <v>260.379733047549</v>
      </c>
      <c r="M55" s="15">
        <v>251.399910926959</v>
      </c>
    </row>
    <row r="56" spans="2:13">
      <c r="C56" t="s">
        <v>12</v>
      </c>
      <c r="D56" s="15">
        <v>276.05654764187</v>
      </c>
      <c r="E56" s="15">
        <v>273.09200324779101</v>
      </c>
      <c r="F56" s="15">
        <v>282.05780438970601</v>
      </c>
      <c r="G56" s="15">
        <v>286.71732696395401</v>
      </c>
      <c r="H56" s="15">
        <v>281.10632508289501</v>
      </c>
      <c r="I56" s="15">
        <v>290.00892389935501</v>
      </c>
      <c r="J56" s="15">
        <v>265.50307548115899</v>
      </c>
      <c r="K56" s="15">
        <v>276.786275260818</v>
      </c>
      <c r="L56" s="15">
        <v>252.41669294705301</v>
      </c>
      <c r="M56" s="15">
        <v>265.345494231891</v>
      </c>
    </row>
    <row r="57" spans="2:13">
      <c r="C57" t="s">
        <v>13</v>
      </c>
      <c r="D57" s="15">
        <v>296.70627799110798</v>
      </c>
      <c r="E57" s="15">
        <v>284.76530003154198</v>
      </c>
      <c r="F57" s="15">
        <v>308.87269645334902</v>
      </c>
      <c r="G57" s="15">
        <v>302.45386023595501</v>
      </c>
      <c r="H57" s="15">
        <v>298.78342222877899</v>
      </c>
      <c r="I57" s="15">
        <v>292.03099129598201</v>
      </c>
      <c r="J57" s="15">
        <v>283.618438328867</v>
      </c>
      <c r="K57" s="15">
        <v>279.274377198943</v>
      </c>
      <c r="L57" s="15">
        <v>259.731932898281</v>
      </c>
      <c r="M57" s="15">
        <v>260.04875511754</v>
      </c>
    </row>
    <row r="58" spans="2:13">
      <c r="C58" t="s">
        <v>14</v>
      </c>
      <c r="D58" s="15">
        <v>275.02999999999997</v>
      </c>
      <c r="E58" s="15">
        <v>263.35867685041097</v>
      </c>
      <c r="F58" s="15">
        <v>278</v>
      </c>
      <c r="G58" s="15">
        <v>269.36052097661701</v>
      </c>
      <c r="H58" s="15">
        <v>266.79938129452302</v>
      </c>
      <c r="I58" s="15">
        <v>262.07192199004601</v>
      </c>
      <c r="J58" s="15">
        <v>253.709748093353</v>
      </c>
      <c r="K58" s="15">
        <v>245.98968366714499</v>
      </c>
      <c r="L58" s="15">
        <v>241.81048192655101</v>
      </c>
      <c r="M58" s="15">
        <v>234.12909532718501</v>
      </c>
    </row>
    <row r="59" spans="2:13">
      <c r="C59" t="s">
        <v>15</v>
      </c>
      <c r="D59" s="15">
        <v>278.90607586079199</v>
      </c>
      <c r="E59" s="15">
        <v>275.10122362924801</v>
      </c>
      <c r="F59" s="15">
        <v>281.306822373697</v>
      </c>
      <c r="G59" s="15">
        <v>281.96885027948599</v>
      </c>
      <c r="H59" s="15">
        <v>275.25863661097202</v>
      </c>
      <c r="I59" s="15">
        <v>278.61697924785301</v>
      </c>
      <c r="J59" s="15">
        <v>263.64133753328798</v>
      </c>
      <c r="K59" s="15">
        <v>268.20990547083397</v>
      </c>
      <c r="L59" s="15">
        <v>253.617109821882</v>
      </c>
      <c r="M59" s="15">
        <v>256.37914342500699</v>
      </c>
    </row>
    <row r="60" spans="2:13">
      <c r="B60" t="s">
        <v>218</v>
      </c>
      <c r="C60" t="s">
        <v>16</v>
      </c>
      <c r="D60" s="15">
        <v>258.71476999999999</v>
      </c>
      <c r="E60" s="15">
        <v>252.63111000000001</v>
      </c>
      <c r="F60" s="15">
        <v>255.13048000000001</v>
      </c>
      <c r="G60" s="15">
        <v>256.03028</v>
      </c>
      <c r="H60" s="15">
        <v>253.99100000000001</v>
      </c>
      <c r="I60" s="15">
        <v>253.17149000000001</v>
      </c>
      <c r="J60" s="15">
        <v>254.22828999999999</v>
      </c>
      <c r="K60" s="15">
        <v>253.81316000000001</v>
      </c>
      <c r="L60" s="15">
        <v>248.79884999999999</v>
      </c>
      <c r="M60" s="15">
        <v>243.62882999999999</v>
      </c>
    </row>
    <row r="61" spans="2:13">
      <c r="C61" t="s">
        <v>17</v>
      </c>
      <c r="D61" s="15">
        <v>270.57468215602501</v>
      </c>
      <c r="E61" s="15">
        <v>257.87302916345902</v>
      </c>
      <c r="F61" s="15">
        <v>275.61866235182703</v>
      </c>
      <c r="G61" s="15">
        <v>265.50278696576902</v>
      </c>
      <c r="H61" s="15">
        <v>271.089221457142</v>
      </c>
      <c r="I61" s="15">
        <v>260.479873113991</v>
      </c>
      <c r="J61" s="15">
        <v>259.297605644062</v>
      </c>
      <c r="K61" s="15">
        <v>249.58776660893599</v>
      </c>
      <c r="L61" s="15">
        <v>250.512186804273</v>
      </c>
      <c r="M61" s="15">
        <v>238.26502675526601</v>
      </c>
    </row>
    <row r="62" spans="2:13">
      <c r="C62" t="s">
        <v>18</v>
      </c>
      <c r="D62" s="15">
        <v>260.801284031688</v>
      </c>
      <c r="E62" s="15">
        <v>251.30104858082601</v>
      </c>
      <c r="F62" s="15">
        <v>260.24469568106798</v>
      </c>
      <c r="G62" s="15">
        <v>262.41265145371301</v>
      </c>
      <c r="H62" s="15">
        <v>252.77394131673401</v>
      </c>
      <c r="I62" s="15">
        <v>250.87718991365099</v>
      </c>
      <c r="J62" s="15">
        <v>248.77865700691299</v>
      </c>
      <c r="K62" s="15">
        <v>243.709005591096</v>
      </c>
      <c r="L62" s="15">
        <v>233.36497017763901</v>
      </c>
      <c r="M62" s="15">
        <v>229.374604102387</v>
      </c>
    </row>
    <row r="63" spans="2:13">
      <c r="C63" t="s">
        <v>19</v>
      </c>
      <c r="D63" s="15">
        <v>299.415658192487</v>
      </c>
      <c r="E63" s="15">
        <v>283.21013867033901</v>
      </c>
      <c r="F63" s="15">
        <v>309.20632333250597</v>
      </c>
      <c r="G63" s="15">
        <v>297.32094382351403</v>
      </c>
      <c r="H63" s="15">
        <v>307.01173359744899</v>
      </c>
      <c r="I63" s="15">
        <v>296.64477223277203</v>
      </c>
      <c r="J63" s="15">
        <v>297.060433538609</v>
      </c>
      <c r="K63" s="15">
        <v>291.46875763825</v>
      </c>
      <c r="L63" s="15">
        <v>273.34718572674802</v>
      </c>
      <c r="M63" s="15">
        <v>273.22173603281101</v>
      </c>
    </row>
    <row r="64" spans="2:13">
      <c r="C64" t="s">
        <v>20</v>
      </c>
      <c r="D64" s="15">
        <v>294.61334473416201</v>
      </c>
      <c r="E64" s="15">
        <v>285.39660379941103</v>
      </c>
      <c r="F64" s="15">
        <v>298.07231946776602</v>
      </c>
      <c r="G64" s="15">
        <v>292.97957957795097</v>
      </c>
      <c r="H64" s="15">
        <v>293.97582203963998</v>
      </c>
      <c r="I64" s="15">
        <v>287.38306417541799</v>
      </c>
      <c r="J64" s="15">
        <v>277.23806937223901</v>
      </c>
      <c r="K64" s="15">
        <v>277.097605037417</v>
      </c>
      <c r="L64" s="15">
        <v>260.803734348121</v>
      </c>
      <c r="M64" s="15">
        <v>261.97980684623798</v>
      </c>
    </row>
    <row r="65" spans="2:13">
      <c r="B65" t="s">
        <v>218</v>
      </c>
      <c r="C65" t="s">
        <v>21</v>
      </c>
      <c r="D65" s="15">
        <v>277.75463999999999</v>
      </c>
      <c r="E65" s="15">
        <v>266.80736000000002</v>
      </c>
      <c r="F65" s="15">
        <v>286.04397999999998</v>
      </c>
      <c r="G65" s="15">
        <v>275.49088</v>
      </c>
      <c r="H65" s="15">
        <v>288.41381999999999</v>
      </c>
      <c r="I65" s="15">
        <v>279.85649999999998</v>
      </c>
      <c r="J65" s="15">
        <v>281.15737999999999</v>
      </c>
      <c r="K65" s="15">
        <v>272.94682999999998</v>
      </c>
      <c r="L65" s="15">
        <v>269.40665000000001</v>
      </c>
      <c r="M65" s="15">
        <v>259.64328999999998</v>
      </c>
    </row>
    <row r="66" spans="2:13">
      <c r="C66" t="s">
        <v>22</v>
      </c>
      <c r="D66" s="15">
        <v>275.03698398969999</v>
      </c>
      <c r="E66" s="15">
        <v>270.92701345518998</v>
      </c>
      <c r="F66" s="15">
        <v>288.52755759698999</v>
      </c>
      <c r="G66" s="15">
        <v>284.93127968900399</v>
      </c>
      <c r="H66" s="15">
        <v>288.164637018127</v>
      </c>
      <c r="I66" s="15">
        <v>289.01719221860702</v>
      </c>
      <c r="J66" s="15">
        <v>277.45134152961703</v>
      </c>
      <c r="K66" s="15">
        <v>280.29869196428598</v>
      </c>
      <c r="L66" s="15">
        <v>261.86567342676699</v>
      </c>
      <c r="M66" s="15">
        <v>264.72053047183601</v>
      </c>
    </row>
    <row r="67" spans="2:13">
      <c r="C67" t="s">
        <v>23</v>
      </c>
    </row>
    <row r="68" spans="2:13">
      <c r="C68" t="s">
        <v>24</v>
      </c>
      <c r="D68" s="15">
        <v>263.88403743997799</v>
      </c>
      <c r="E68" s="15">
        <v>255.15035722279401</v>
      </c>
      <c r="F68" s="15">
        <v>262.79648634509903</v>
      </c>
      <c r="G68" s="15">
        <v>257.28676737435597</v>
      </c>
      <c r="H68" s="15">
        <v>259.57036622491199</v>
      </c>
      <c r="I68" s="15">
        <v>254.89723981236901</v>
      </c>
      <c r="J68" s="15">
        <v>248.48484368193701</v>
      </c>
      <c r="K68" s="15">
        <v>242.31902158454201</v>
      </c>
      <c r="L68" s="15">
        <v>226.72738416838101</v>
      </c>
      <c r="M68" s="15">
        <v>220.526175915143</v>
      </c>
    </row>
    <row r="69" spans="2:13">
      <c r="C69" t="s">
        <v>25</v>
      </c>
      <c r="D69" s="15">
        <v>282.76185750826301</v>
      </c>
      <c r="E69" s="15">
        <v>278.21466216937398</v>
      </c>
      <c r="F69" s="15">
        <v>290.00902991131699</v>
      </c>
      <c r="G69" s="15">
        <v>287.75479871019797</v>
      </c>
      <c r="H69" s="15">
        <v>287.385196211287</v>
      </c>
      <c r="I69" s="15">
        <v>286.111244523717</v>
      </c>
      <c r="J69" s="15">
        <v>276.01108008266999</v>
      </c>
      <c r="K69" s="15">
        <v>276.31069003971601</v>
      </c>
      <c r="L69" s="15">
        <v>262.36873462873302</v>
      </c>
      <c r="M69" s="15">
        <v>268.25691804446598</v>
      </c>
    </row>
    <row r="70" spans="2:13">
      <c r="C70" t="s">
        <v>26</v>
      </c>
    </row>
    <row r="71" spans="2:13">
      <c r="B71" t="s">
        <v>143</v>
      </c>
      <c r="C71" t="s">
        <v>50</v>
      </c>
      <c r="D71" s="15">
        <v>265.69484608869698</v>
      </c>
      <c r="E71" s="15">
        <v>256.53304425297898</v>
      </c>
      <c r="F71" s="15">
        <v>280.02120452264899</v>
      </c>
      <c r="G71" s="15">
        <v>266.749386581946</v>
      </c>
      <c r="H71" s="15">
        <v>279.015863517105</v>
      </c>
      <c r="I71" s="15">
        <v>268.73687470817401</v>
      </c>
      <c r="J71" s="15">
        <v>270.97722130350297</v>
      </c>
      <c r="K71" s="15">
        <v>258.86697497058799</v>
      </c>
      <c r="L71" s="15">
        <v>265.02500986241898</v>
      </c>
      <c r="M71" s="15">
        <v>256.57783223086699</v>
      </c>
    </row>
    <row r="72" spans="2:13">
      <c r="C72" t="s">
        <v>28</v>
      </c>
      <c r="D72" s="15">
        <v>271.53490513622899</v>
      </c>
      <c r="E72" s="15">
        <v>249.42186443182101</v>
      </c>
      <c r="F72" s="15">
        <v>275.47896489747399</v>
      </c>
      <c r="G72" s="15">
        <v>259.84971419783102</v>
      </c>
      <c r="H72" s="15">
        <v>273.38073038319101</v>
      </c>
      <c r="I72" s="15">
        <v>257.67646669228799</v>
      </c>
      <c r="J72" s="15">
        <v>265.92554699572401</v>
      </c>
      <c r="K72" s="15">
        <v>249.77063452180101</v>
      </c>
      <c r="L72" s="15">
        <v>262.89217645685102</v>
      </c>
      <c r="M72" s="15">
        <v>247.15293365529399</v>
      </c>
    </row>
    <row r="73" spans="2:13">
      <c r="D73" s="15"/>
      <c r="E73" s="15"/>
      <c r="F73" s="15"/>
      <c r="G73" s="15"/>
      <c r="H73" s="15"/>
      <c r="I73" s="15"/>
      <c r="J73" s="15"/>
      <c r="K73" s="15"/>
      <c r="L73" s="15"/>
      <c r="M73" s="15"/>
    </row>
    <row r="75" spans="2:13">
      <c r="D75" s="15"/>
      <c r="E75" s="15"/>
      <c r="F75" s="15"/>
      <c r="G75" s="15"/>
      <c r="H75" s="15"/>
      <c r="I75" s="15"/>
      <c r="J75" s="15"/>
      <c r="K75" s="15"/>
      <c r="L75" s="15"/>
      <c r="M75" s="15"/>
    </row>
    <row r="76" spans="2:13">
      <c r="D76" s="15"/>
      <c r="E76" s="15"/>
      <c r="F76" s="15"/>
      <c r="G76" s="15"/>
      <c r="H76" s="15"/>
      <c r="I76" s="15"/>
      <c r="J76" s="15"/>
      <c r="K76" s="15"/>
      <c r="L76" s="15"/>
      <c r="M76" s="15"/>
    </row>
  </sheetData>
  <hyperlinks>
    <hyperlink ref="B12" r:id="rId1" xr:uid="{00000000-0004-0000-08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IAE Math</vt:lpstr>
      <vt:lpstr>IAE science</vt:lpstr>
      <vt:lpstr>IAE reading</vt:lpstr>
      <vt:lpstr>summary IAE</vt:lpstr>
      <vt:lpstr>NAEP</vt:lpstr>
      <vt:lpstr>PISA</vt:lpstr>
      <vt:lpstr>IALS</vt:lpstr>
      <vt:lpstr>ALLS</vt:lpstr>
      <vt:lpstr>PIAAC</vt:lpstr>
      <vt:lpstr>summary adult skills</vt:lpstr>
      <vt:lpstr>Hanushek et al</vt:lpstr>
      <vt:lpstr>AAP 2018</vt:lpstr>
    </vt:vector>
  </TitlesOfParts>
  <Company>Fedea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 De la Fuente</dc:creator>
  <cp:lastModifiedBy>Ángel de la Fuente Moreno</cp:lastModifiedBy>
  <dcterms:created xsi:type="dcterms:W3CDTF">2014-12-02T08:55:36Z</dcterms:created>
  <dcterms:modified xsi:type="dcterms:W3CDTF">2021-11-15T22:25:03Z</dcterms:modified>
</cp:coreProperties>
</file>