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ngeldelafuente/Dropbox/WORK CURRENT 19/Financiación Autonomica WIP/A Finaut evolucion 2002-21/A paper y datos/versión 21/"/>
    </mc:Choice>
  </mc:AlternateContent>
  <xr:revisionPtr revIDLastSave="0" documentId="13_ncr:1_{F1D4E961-CC81-E24D-B523-E0328184D48C}" xr6:coauthVersionLast="47" xr6:coauthVersionMax="47" xr10:uidLastSave="{00000000-0000-0000-0000-000000000000}"/>
  <bookViews>
    <workbookView xWindow="4020" yWindow="500" windowWidth="29580" windowHeight="19180" tabRatio="500" activeTab="3" xr2:uid="{00000000-000D-0000-FFFF-FFFF00000000}"/>
  </bookViews>
  <sheets>
    <sheet name="1 ingresos con cap norm" sheetId="1" r:id="rId1"/>
    <sheet name="2 ingr trib sin cap norm" sheetId="2" r:id="rId2"/>
    <sheet name="3 Transferencias" sheetId="3" r:id="rId3"/>
    <sheet name="4. fin efectiva total" sheetId="4" r:id="rId4"/>
    <sheet name="5. fin por hab ajustado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125" i="4" l="1"/>
  <c r="W111" i="4"/>
  <c r="W112" i="4"/>
  <c r="W113" i="4"/>
  <c r="W114" i="4"/>
  <c r="W115" i="4"/>
  <c r="W116" i="4"/>
  <c r="W117" i="4"/>
  <c r="W118" i="4"/>
  <c r="W119" i="4"/>
  <c r="W120" i="4"/>
  <c r="W121" i="4"/>
  <c r="W122" i="4"/>
  <c r="W123" i="4"/>
  <c r="W124" i="4"/>
  <c r="V154" i="4"/>
  <c r="W92" i="5" l="1"/>
  <c r="W93" i="5"/>
  <c r="W94" i="5"/>
  <c r="W95" i="5"/>
  <c r="W96" i="5"/>
  <c r="W97" i="5"/>
  <c r="W98" i="5"/>
  <c r="W99" i="5"/>
  <c r="W100" i="5"/>
  <c r="W101" i="5"/>
  <c r="W102" i="5"/>
  <c r="W103" i="5"/>
  <c r="W104" i="5"/>
  <c r="W105" i="5"/>
  <c r="W106" i="5"/>
  <c r="W107" i="5"/>
  <c r="W108" i="5"/>
  <c r="W87" i="5"/>
  <c r="AA82" i="5"/>
  <c r="AA67" i="5"/>
  <c r="AA68" i="5"/>
  <c r="AA69" i="5"/>
  <c r="AA70" i="5"/>
  <c r="AA71" i="5"/>
  <c r="AA72" i="5"/>
  <c r="AA73" i="5"/>
  <c r="AA74" i="5"/>
  <c r="AA75" i="5"/>
  <c r="AA76" i="5"/>
  <c r="AA77" i="5"/>
  <c r="AA78" i="5"/>
  <c r="AA79" i="5"/>
  <c r="AA80" i="5"/>
  <c r="AA81" i="5"/>
  <c r="AA66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Q82" i="5"/>
  <c r="R82" i="5"/>
  <c r="S82" i="5"/>
  <c r="T82" i="5"/>
  <c r="U82" i="5"/>
  <c r="V82" i="5"/>
  <c r="W82" i="5"/>
  <c r="C82" i="5"/>
  <c r="Y67" i="5" l="1"/>
  <c r="Z67" i="5"/>
  <c r="Y68" i="5"/>
  <c r="Z68" i="5"/>
  <c r="Y69" i="5"/>
  <c r="Z69" i="5"/>
  <c r="Y70" i="5"/>
  <c r="Z70" i="5"/>
  <c r="Y71" i="5"/>
  <c r="Z71" i="5"/>
  <c r="Y72" i="5"/>
  <c r="Z72" i="5"/>
  <c r="Y73" i="5"/>
  <c r="Z73" i="5"/>
  <c r="Y74" i="5"/>
  <c r="Z74" i="5"/>
  <c r="Y75" i="5"/>
  <c r="Z75" i="5"/>
  <c r="Y76" i="5"/>
  <c r="Z76" i="5"/>
  <c r="Y77" i="5"/>
  <c r="Z77" i="5"/>
  <c r="Y78" i="5"/>
  <c r="Z78" i="5"/>
  <c r="Y79" i="5"/>
  <c r="Z79" i="5"/>
  <c r="Y80" i="5"/>
  <c r="Z80" i="5"/>
  <c r="Y81" i="5"/>
  <c r="Z81" i="5"/>
  <c r="Z66" i="5"/>
  <c r="Y66" i="5"/>
  <c r="X67" i="5"/>
  <c r="X68" i="5"/>
  <c r="X69" i="5"/>
  <c r="X70" i="5"/>
  <c r="X71" i="5"/>
  <c r="X72" i="5"/>
  <c r="X73" i="5"/>
  <c r="X74" i="5"/>
  <c r="X75" i="5"/>
  <c r="X76" i="5"/>
  <c r="X77" i="5"/>
  <c r="X78" i="5"/>
  <c r="X79" i="5"/>
  <c r="X80" i="5"/>
  <c r="X81" i="5"/>
  <c r="X66" i="5"/>
  <c r="V65" i="5"/>
  <c r="W65" i="5"/>
  <c r="W66" i="5"/>
  <c r="W67" i="5"/>
  <c r="W68" i="5"/>
  <c r="W69" i="5"/>
  <c r="W70" i="5"/>
  <c r="W71" i="5"/>
  <c r="W72" i="5"/>
  <c r="W73" i="5"/>
  <c r="W74" i="5"/>
  <c r="W75" i="5"/>
  <c r="W76" i="5"/>
  <c r="W77" i="5"/>
  <c r="W78" i="5"/>
  <c r="W79" i="5"/>
  <c r="W80" i="5"/>
  <c r="W81" i="5"/>
  <c r="W45" i="5"/>
  <c r="W46" i="5"/>
  <c r="W47" i="5"/>
  <c r="W48" i="5"/>
  <c r="W49" i="5"/>
  <c r="W50" i="5"/>
  <c r="W51" i="5"/>
  <c r="W52" i="5"/>
  <c r="W53" i="5"/>
  <c r="W54" i="5"/>
  <c r="W55" i="5"/>
  <c r="W56" i="5"/>
  <c r="W57" i="5"/>
  <c r="W58" i="5"/>
  <c r="W59" i="5"/>
  <c r="W60" i="5"/>
  <c r="W61" i="5"/>
  <c r="W25" i="5"/>
  <c r="W41" i="5"/>
  <c r="W5" i="5"/>
  <c r="W6" i="5"/>
  <c r="W7" i="5"/>
  <c r="W8" i="5"/>
  <c r="W9" i="5"/>
  <c r="W10" i="5"/>
  <c r="W21" i="5" s="1"/>
  <c r="W11" i="5"/>
  <c r="W12" i="5"/>
  <c r="W13" i="5"/>
  <c r="W14" i="5"/>
  <c r="W15" i="5"/>
  <c r="W16" i="5"/>
  <c r="W17" i="5"/>
  <c r="W18" i="5"/>
  <c r="W19" i="5"/>
  <c r="W20" i="5"/>
  <c r="W25" i="1"/>
  <c r="W257" i="1"/>
  <c r="W152" i="4"/>
  <c r="W153" i="4"/>
  <c r="W154" i="4"/>
  <c r="W155" i="4"/>
  <c r="W167" i="4" s="1"/>
  <c r="W156" i="4"/>
  <c r="W157" i="4"/>
  <c r="W158" i="4"/>
  <c r="W159" i="4"/>
  <c r="W160" i="4"/>
  <c r="W161" i="4"/>
  <c r="W162" i="4"/>
  <c r="W163" i="4"/>
  <c r="W164" i="4"/>
  <c r="W165" i="4"/>
  <c r="W166" i="4"/>
  <c r="W151" i="4"/>
  <c r="W147" i="4"/>
  <c r="W131" i="4"/>
  <c r="W126" i="4"/>
  <c r="W110" i="4"/>
  <c r="W106" i="4"/>
  <c r="W90" i="4"/>
  <c r="W79" i="4"/>
  <c r="W70" i="4"/>
  <c r="W71" i="4"/>
  <c r="W72" i="4"/>
  <c r="W73" i="4"/>
  <c r="W74" i="4"/>
  <c r="W75" i="4"/>
  <c r="W86" i="4" s="1"/>
  <c r="W76" i="4"/>
  <c r="W77" i="4"/>
  <c r="W78" i="4"/>
  <c r="W80" i="4"/>
  <c r="W81" i="4"/>
  <c r="W82" i="4"/>
  <c r="W83" i="4"/>
  <c r="W84" i="4"/>
  <c r="W85" i="4"/>
  <c r="W50" i="4"/>
  <c r="W51" i="4"/>
  <c r="W52" i="4"/>
  <c r="W53" i="4"/>
  <c r="W54" i="4"/>
  <c r="W55" i="4"/>
  <c r="W66" i="4" s="1"/>
  <c r="W56" i="4"/>
  <c r="W57" i="4"/>
  <c r="W58" i="4"/>
  <c r="W59" i="4"/>
  <c r="W60" i="4"/>
  <c r="W61" i="4"/>
  <c r="W62" i="4"/>
  <c r="W63" i="4"/>
  <c r="W64" i="4"/>
  <c r="W65" i="4"/>
  <c r="W29" i="4"/>
  <c r="W30" i="4"/>
  <c r="W31" i="4"/>
  <c r="W32" i="4"/>
  <c r="W33" i="4"/>
  <c r="W34" i="4"/>
  <c r="W45" i="4" s="1"/>
  <c r="W35" i="4"/>
  <c r="W36" i="4"/>
  <c r="W37" i="4"/>
  <c r="W38" i="4"/>
  <c r="W39" i="4"/>
  <c r="W40" i="4"/>
  <c r="W41" i="4"/>
  <c r="W42" i="4"/>
  <c r="W43" i="4"/>
  <c r="W44" i="4"/>
  <c r="W10" i="4"/>
  <c r="W11" i="4"/>
  <c r="W12" i="4"/>
  <c r="W13" i="4"/>
  <c r="W14" i="4"/>
  <c r="W25" i="4" s="1"/>
  <c r="W15" i="4"/>
  <c r="W16" i="4"/>
  <c r="W17" i="4"/>
  <c r="W18" i="4"/>
  <c r="W19" i="4"/>
  <c r="W20" i="4"/>
  <c r="W21" i="4"/>
  <c r="W22" i="4"/>
  <c r="W23" i="4"/>
  <c r="W24" i="4"/>
  <c r="W9" i="4"/>
  <c r="W197" i="3"/>
  <c r="W198" i="3"/>
  <c r="W199" i="3"/>
  <c r="W200" i="3"/>
  <c r="W212" i="3" s="1"/>
  <c r="W201" i="3"/>
  <c r="W202" i="3"/>
  <c r="W203" i="3"/>
  <c r="W204" i="3"/>
  <c r="W205" i="3"/>
  <c r="W206" i="3"/>
  <c r="W207" i="3"/>
  <c r="W208" i="3"/>
  <c r="W209" i="3"/>
  <c r="W210" i="3"/>
  <c r="W211" i="3"/>
  <c r="W196" i="3"/>
  <c r="W191" i="3"/>
  <c r="W175" i="3"/>
  <c r="W154" i="3"/>
  <c r="W170" i="3"/>
  <c r="W149" i="3"/>
  <c r="W133" i="3"/>
  <c r="W129" i="3"/>
  <c r="W113" i="3"/>
  <c r="W108" i="3"/>
  <c r="W92" i="3"/>
  <c r="W71" i="3"/>
  <c r="W87" i="3"/>
  <c r="W50" i="3"/>
  <c r="W66" i="3"/>
  <c r="W29" i="3"/>
  <c r="W45" i="3"/>
  <c r="W24" i="3"/>
  <c r="W8" i="3"/>
  <c r="V111" i="2"/>
  <c r="W111" i="2"/>
  <c r="V110" i="2"/>
  <c r="W110" i="2" s="1"/>
  <c r="W89" i="2"/>
  <c r="W90" i="2"/>
  <c r="W91" i="2"/>
  <c r="W92" i="2"/>
  <c r="W93" i="2"/>
  <c r="W94" i="2"/>
  <c r="W105" i="2" s="1"/>
  <c r="W95" i="2"/>
  <c r="W96" i="2"/>
  <c r="W97" i="2"/>
  <c r="W98" i="2"/>
  <c r="W99" i="2"/>
  <c r="W100" i="2"/>
  <c r="W101" i="2"/>
  <c r="W102" i="2"/>
  <c r="W103" i="2"/>
  <c r="W104" i="2"/>
  <c r="W84" i="2"/>
  <c r="W68" i="2"/>
  <c r="W64" i="2"/>
  <c r="W48" i="2"/>
  <c r="W43" i="2"/>
  <c r="W27" i="2"/>
  <c r="W23" i="2"/>
  <c r="W7" i="2"/>
  <c r="W256" i="1"/>
  <c r="W258" i="1"/>
  <c r="W259" i="1"/>
  <c r="W260" i="1"/>
  <c r="W261" i="1"/>
  <c r="W272" i="1" s="1"/>
  <c r="W262" i="1"/>
  <c r="W263" i="1"/>
  <c r="W264" i="1"/>
  <c r="W265" i="1"/>
  <c r="W266" i="1"/>
  <c r="W267" i="1"/>
  <c r="W268" i="1"/>
  <c r="W269" i="1"/>
  <c r="W270" i="1"/>
  <c r="W271" i="1"/>
  <c r="W236" i="1"/>
  <c r="W237" i="1"/>
  <c r="W238" i="1"/>
  <c r="W239" i="1"/>
  <c r="W240" i="1"/>
  <c r="W251" i="1" s="1"/>
  <c r="W241" i="1"/>
  <c r="W242" i="1"/>
  <c r="W243" i="1"/>
  <c r="W244" i="1"/>
  <c r="W245" i="1"/>
  <c r="W246" i="1"/>
  <c r="W247" i="1"/>
  <c r="W248" i="1"/>
  <c r="W249" i="1"/>
  <c r="W250" i="1"/>
  <c r="W235" i="1"/>
  <c r="W230" i="1"/>
  <c r="W214" i="1"/>
  <c r="W194" i="1"/>
  <c r="W210" i="1"/>
  <c r="W190" i="1"/>
  <c r="W174" i="1"/>
  <c r="W169" i="1"/>
  <c r="W153" i="1"/>
  <c r="W133" i="1"/>
  <c r="W134" i="1"/>
  <c r="W135" i="1"/>
  <c r="W136" i="1"/>
  <c r="W137" i="1"/>
  <c r="W148" i="1" s="1"/>
  <c r="W138" i="1"/>
  <c r="W139" i="1"/>
  <c r="W140" i="1"/>
  <c r="W141" i="1"/>
  <c r="W142" i="1"/>
  <c r="W143" i="1"/>
  <c r="W144" i="1"/>
  <c r="W145" i="1"/>
  <c r="W146" i="1"/>
  <c r="W147" i="1"/>
  <c r="W132" i="1"/>
  <c r="W128" i="1"/>
  <c r="W112" i="1"/>
  <c r="W108" i="1"/>
  <c r="W92" i="1"/>
  <c r="W88" i="1"/>
  <c r="W72" i="1"/>
  <c r="W67" i="1"/>
  <c r="W51" i="1"/>
  <c r="W46" i="1"/>
  <c r="W30" i="1"/>
  <c r="W9" i="1"/>
  <c r="U93" i="5"/>
  <c r="V92" i="5"/>
  <c r="V87" i="5"/>
  <c r="V45" i="5"/>
  <c r="V41" i="5"/>
  <c r="V25" i="5"/>
  <c r="V5" i="5"/>
  <c r="T151" i="4"/>
  <c r="U151" i="4" s="1"/>
  <c r="V151" i="4" s="1"/>
  <c r="V147" i="4"/>
  <c r="T131" i="4"/>
  <c r="U131" i="4" s="1"/>
  <c r="V131" i="4" s="1"/>
  <c r="V110" i="4"/>
  <c r="V90" i="4"/>
  <c r="V106" i="4"/>
  <c r="V70" i="4"/>
  <c r="V50" i="4"/>
  <c r="V51" i="4"/>
  <c r="V52" i="4"/>
  <c r="V53" i="4"/>
  <c r="V54" i="4"/>
  <c r="V55" i="4"/>
  <c r="V56" i="4"/>
  <c r="V66" i="4" s="1"/>
  <c r="V57" i="4"/>
  <c r="V58" i="4"/>
  <c r="V59" i="4"/>
  <c r="V60" i="4"/>
  <c r="V61" i="4"/>
  <c r="V62" i="4"/>
  <c r="V63" i="4"/>
  <c r="V64" i="4"/>
  <c r="V65" i="4"/>
  <c r="V29" i="4"/>
  <c r="V30" i="4"/>
  <c r="V31" i="4"/>
  <c r="V32" i="4"/>
  <c r="V33" i="4"/>
  <c r="V34" i="4"/>
  <c r="V35" i="4"/>
  <c r="V45" i="4" s="1"/>
  <c r="V36" i="4"/>
  <c r="V37" i="4"/>
  <c r="V38" i="4"/>
  <c r="V39" i="4"/>
  <c r="V40" i="4"/>
  <c r="V41" i="4"/>
  <c r="V42" i="4"/>
  <c r="V43" i="4"/>
  <c r="V44" i="4"/>
  <c r="V9" i="4"/>
  <c r="V196" i="3"/>
  <c r="V197" i="3"/>
  <c r="V198" i="3"/>
  <c r="V199" i="3"/>
  <c r="V200" i="3"/>
  <c r="V201" i="3"/>
  <c r="V212" i="3" s="1"/>
  <c r="V202" i="3"/>
  <c r="V203" i="3"/>
  <c r="V204" i="3"/>
  <c r="V205" i="3"/>
  <c r="V206" i="3"/>
  <c r="V207" i="3"/>
  <c r="V208" i="3"/>
  <c r="V209" i="3"/>
  <c r="V210" i="3"/>
  <c r="V211" i="3"/>
  <c r="V191" i="3"/>
  <c r="V175" i="3"/>
  <c r="V154" i="3"/>
  <c r="V170" i="3"/>
  <c r="V149" i="3"/>
  <c r="V133" i="3"/>
  <c r="V129" i="3"/>
  <c r="V113" i="3"/>
  <c r="V108" i="3"/>
  <c r="V92" i="3"/>
  <c r="V71" i="3"/>
  <c r="V87" i="3"/>
  <c r="V50" i="3"/>
  <c r="V66" i="3"/>
  <c r="V29" i="3"/>
  <c r="V45" i="3"/>
  <c r="V24" i="3"/>
  <c r="V8" i="3"/>
  <c r="V89" i="2"/>
  <c r="V90" i="2"/>
  <c r="V91" i="2"/>
  <c r="V92" i="2"/>
  <c r="V93" i="2"/>
  <c r="V94" i="2"/>
  <c r="V95" i="2"/>
  <c r="V105" i="2" s="1"/>
  <c r="V96" i="2"/>
  <c r="V97" i="2"/>
  <c r="V98" i="2"/>
  <c r="V99" i="2"/>
  <c r="V100" i="2"/>
  <c r="V101" i="2"/>
  <c r="V102" i="2"/>
  <c r="V103" i="2"/>
  <c r="V104" i="2"/>
  <c r="V84" i="2"/>
  <c r="V68" i="2"/>
  <c r="V64" i="2"/>
  <c r="V48" i="2"/>
  <c r="V43" i="2"/>
  <c r="V27" i="2"/>
  <c r="V23" i="2"/>
  <c r="V7" i="2"/>
  <c r="V256" i="1"/>
  <c r="V265" i="1"/>
  <c r="V18" i="4" s="1"/>
  <c r="V79" i="4" s="1"/>
  <c r="V266" i="1"/>
  <c r="V19" i="4" s="1"/>
  <c r="V80" i="4" s="1"/>
  <c r="V267" i="1"/>
  <c r="V20" i="4" s="1"/>
  <c r="V81" i="4" s="1"/>
  <c r="V268" i="1"/>
  <c r="V21" i="4" s="1"/>
  <c r="V82" i="4" s="1"/>
  <c r="V235" i="1"/>
  <c r="V236" i="1"/>
  <c r="V237" i="1"/>
  <c r="V238" i="1"/>
  <c r="V239" i="1"/>
  <c r="V240" i="1"/>
  <c r="V251" i="1" s="1"/>
  <c r="V241" i="1"/>
  <c r="V242" i="1"/>
  <c r="V243" i="1"/>
  <c r="V244" i="1"/>
  <c r="V245" i="1"/>
  <c r="V246" i="1"/>
  <c r="V247" i="1"/>
  <c r="V248" i="1"/>
  <c r="V249" i="1"/>
  <c r="V250" i="1"/>
  <c r="V230" i="1"/>
  <c r="V214" i="1"/>
  <c r="V194" i="1"/>
  <c r="V210" i="1"/>
  <c r="V190" i="1"/>
  <c r="V169" i="1"/>
  <c r="V153" i="1"/>
  <c r="V141" i="1"/>
  <c r="V132" i="1"/>
  <c r="V133" i="1"/>
  <c r="V257" i="1" s="1"/>
  <c r="V10" i="4" s="1"/>
  <c r="V71" i="4" s="1"/>
  <c r="V134" i="1"/>
  <c r="V258" i="1" s="1"/>
  <c r="V11" i="4" s="1"/>
  <c r="V72" i="4" s="1"/>
  <c r="V135" i="1"/>
  <c r="V259" i="1" s="1"/>
  <c r="V12" i="4" s="1"/>
  <c r="V73" i="4" s="1"/>
  <c r="V136" i="1"/>
  <c r="V260" i="1" s="1"/>
  <c r="V13" i="4" s="1"/>
  <c r="V74" i="4" s="1"/>
  <c r="V137" i="1"/>
  <c r="V261" i="1" s="1"/>
  <c r="V14" i="4" s="1"/>
  <c r="V75" i="4" s="1"/>
  <c r="V138" i="1"/>
  <c r="V262" i="1" s="1"/>
  <c r="V139" i="1"/>
  <c r="V263" i="1" s="1"/>
  <c r="V16" i="4" s="1"/>
  <c r="V77" i="4" s="1"/>
  <c r="V140" i="1"/>
  <c r="V264" i="1" s="1"/>
  <c r="V17" i="4" s="1"/>
  <c r="V78" i="4" s="1"/>
  <c r="V142" i="1"/>
  <c r="V143" i="1"/>
  <c r="V144" i="1"/>
  <c r="V145" i="1"/>
  <c r="V269" i="1" s="1"/>
  <c r="V22" i="4" s="1"/>
  <c r="V83" i="4" s="1"/>
  <c r="V146" i="1"/>
  <c r="V270" i="1" s="1"/>
  <c r="V23" i="4" s="1"/>
  <c r="V84" i="4" s="1"/>
  <c r="V147" i="1"/>
  <c r="V271" i="1" s="1"/>
  <c r="V24" i="4" s="1"/>
  <c r="V85" i="4" s="1"/>
  <c r="V128" i="1"/>
  <c r="V112" i="1"/>
  <c r="V108" i="1"/>
  <c r="V92" i="1"/>
  <c r="V88" i="1"/>
  <c r="V72" i="1"/>
  <c r="V67" i="1"/>
  <c r="V51" i="1"/>
  <c r="V30" i="1"/>
  <c r="V46" i="1"/>
  <c r="V25" i="1"/>
  <c r="V9" i="1"/>
  <c r="U111" i="4"/>
  <c r="U112" i="4"/>
  <c r="U113" i="4"/>
  <c r="U114" i="4"/>
  <c r="U115" i="4"/>
  <c r="U116" i="4"/>
  <c r="U117" i="4"/>
  <c r="U118" i="4"/>
  <c r="U119" i="4"/>
  <c r="U120" i="4"/>
  <c r="U121" i="4"/>
  <c r="U122" i="4"/>
  <c r="U123" i="4"/>
  <c r="U124" i="4"/>
  <c r="U125" i="4"/>
  <c r="V13" i="5" l="1"/>
  <c r="V53" i="5" s="1"/>
  <c r="V118" i="4"/>
  <c r="V159" i="4"/>
  <c r="V155" i="4"/>
  <c r="V114" i="4"/>
  <c r="V9" i="5"/>
  <c r="V49" i="5" s="1"/>
  <c r="V113" i="4"/>
  <c r="V8" i="5"/>
  <c r="V48" i="5" s="1"/>
  <c r="V120" i="4"/>
  <c r="V15" i="5"/>
  <c r="V55" i="5" s="1"/>
  <c r="V161" i="4"/>
  <c r="V7" i="5"/>
  <c r="V47" i="5" s="1"/>
  <c r="V153" i="4"/>
  <c r="V112" i="4"/>
  <c r="V12" i="5"/>
  <c r="V52" i="5" s="1"/>
  <c r="V158" i="4"/>
  <c r="V117" i="4"/>
  <c r="V6" i="5"/>
  <c r="V46" i="5" s="1"/>
  <c r="V111" i="4"/>
  <c r="V152" i="4"/>
  <c r="V162" i="4"/>
  <c r="V121" i="4"/>
  <c r="V16" i="5"/>
  <c r="V56" i="5" s="1"/>
  <c r="V156" i="4"/>
  <c r="V115" i="4"/>
  <c r="V10" i="5"/>
  <c r="V164" i="4"/>
  <c r="V18" i="5"/>
  <c r="V58" i="5" s="1"/>
  <c r="V123" i="4"/>
  <c r="V119" i="4"/>
  <c r="V14" i="5"/>
  <c r="V54" i="5" s="1"/>
  <c r="V160" i="4"/>
  <c r="V272" i="1"/>
  <c r="V15" i="4"/>
  <c r="V166" i="4"/>
  <c r="V125" i="4"/>
  <c r="V20" i="5"/>
  <c r="V60" i="5" s="1"/>
  <c r="V165" i="4"/>
  <c r="V124" i="4"/>
  <c r="V19" i="5"/>
  <c r="V59" i="5" s="1"/>
  <c r="V122" i="4"/>
  <c r="V17" i="5"/>
  <c r="V57" i="5" s="1"/>
  <c r="V163" i="4"/>
  <c r="V148" i="1"/>
  <c r="U126" i="4"/>
  <c r="U106" i="4"/>
  <c r="T110" i="4"/>
  <c r="U110" i="4" s="1"/>
  <c r="U90" i="4"/>
  <c r="T90" i="4"/>
  <c r="C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Q94" i="5"/>
  <c r="R94" i="5"/>
  <c r="S94" i="5"/>
  <c r="T94" i="5"/>
  <c r="U94" i="5"/>
  <c r="C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Q95" i="5"/>
  <c r="R95" i="5"/>
  <c r="S95" i="5"/>
  <c r="T95" i="5"/>
  <c r="U95" i="5"/>
  <c r="C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Q96" i="5"/>
  <c r="R96" i="5"/>
  <c r="S96" i="5"/>
  <c r="T96" i="5"/>
  <c r="U96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U97" i="5"/>
  <c r="C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Q98" i="5"/>
  <c r="R98" i="5"/>
  <c r="S98" i="5"/>
  <c r="T98" i="5"/>
  <c r="U98" i="5"/>
  <c r="C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Q99" i="5"/>
  <c r="R99" i="5"/>
  <c r="S99" i="5"/>
  <c r="T99" i="5"/>
  <c r="U99" i="5"/>
  <c r="C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R100" i="5"/>
  <c r="S100" i="5"/>
  <c r="T100" i="5"/>
  <c r="U100" i="5"/>
  <c r="C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Q101" i="5"/>
  <c r="R101" i="5"/>
  <c r="S101" i="5"/>
  <c r="T101" i="5"/>
  <c r="U101" i="5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S102" i="5"/>
  <c r="T102" i="5"/>
  <c r="U102" i="5"/>
  <c r="C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Q103" i="5"/>
  <c r="R103" i="5"/>
  <c r="S103" i="5"/>
  <c r="T103" i="5"/>
  <c r="U103" i="5"/>
  <c r="C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Q104" i="5"/>
  <c r="R104" i="5"/>
  <c r="S104" i="5"/>
  <c r="T104" i="5"/>
  <c r="U104" i="5"/>
  <c r="C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R105" i="5"/>
  <c r="S105" i="5"/>
  <c r="T105" i="5"/>
  <c r="U105" i="5"/>
  <c r="C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Q106" i="5"/>
  <c r="R106" i="5"/>
  <c r="S106" i="5"/>
  <c r="T106" i="5"/>
  <c r="U106" i="5"/>
  <c r="C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Q107" i="5"/>
  <c r="R107" i="5"/>
  <c r="S107" i="5"/>
  <c r="T107" i="5"/>
  <c r="U107" i="5"/>
  <c r="C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Q108" i="5"/>
  <c r="R108" i="5"/>
  <c r="S108" i="5"/>
  <c r="T108" i="5"/>
  <c r="U108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Q93" i="5"/>
  <c r="R93" i="5"/>
  <c r="S93" i="5"/>
  <c r="T93" i="5"/>
  <c r="C93" i="5"/>
  <c r="T92" i="5"/>
  <c r="U92" i="5" s="1"/>
  <c r="U65" i="5"/>
  <c r="U66" i="5"/>
  <c r="U67" i="5"/>
  <c r="U68" i="5"/>
  <c r="U69" i="5"/>
  <c r="U70" i="5"/>
  <c r="U71" i="5"/>
  <c r="U72" i="5"/>
  <c r="U73" i="5"/>
  <c r="U74" i="5"/>
  <c r="U75" i="5"/>
  <c r="U76" i="5"/>
  <c r="U77" i="5"/>
  <c r="U78" i="5"/>
  <c r="U79" i="5"/>
  <c r="U80" i="5"/>
  <c r="U81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87" i="5"/>
  <c r="U41" i="5"/>
  <c r="T87" i="5"/>
  <c r="U25" i="5"/>
  <c r="U5" i="5"/>
  <c r="U6" i="5"/>
  <c r="U7" i="5"/>
  <c r="U8" i="5"/>
  <c r="U9" i="5"/>
  <c r="U10" i="5"/>
  <c r="U11" i="5"/>
  <c r="U21" i="5" s="1"/>
  <c r="U12" i="5"/>
  <c r="U13" i="5"/>
  <c r="U14" i="5"/>
  <c r="U15" i="5"/>
  <c r="U16" i="5"/>
  <c r="U17" i="5"/>
  <c r="U18" i="5"/>
  <c r="U19" i="5"/>
  <c r="U20" i="5"/>
  <c r="V25" i="4" l="1"/>
  <c r="V76" i="4"/>
  <c r="V95" i="5"/>
  <c r="V101" i="5"/>
  <c r="V104" i="5"/>
  <c r="V96" i="5"/>
  <c r="V106" i="5"/>
  <c r="V50" i="5"/>
  <c r="V103" i="5"/>
  <c r="V93" i="5"/>
  <c r="V99" i="5"/>
  <c r="V107" i="5"/>
  <c r="V102" i="5"/>
  <c r="V105" i="5"/>
  <c r="V94" i="5"/>
  <c r="V100" i="5"/>
  <c r="U70" i="4"/>
  <c r="U71" i="4"/>
  <c r="U72" i="4"/>
  <c r="U73" i="4"/>
  <c r="U86" i="4" s="1"/>
  <c r="U74" i="4"/>
  <c r="U75" i="4"/>
  <c r="U76" i="4"/>
  <c r="U77" i="4"/>
  <c r="U78" i="4"/>
  <c r="U79" i="4"/>
  <c r="U80" i="4"/>
  <c r="U81" i="4"/>
  <c r="U82" i="4"/>
  <c r="U83" i="4"/>
  <c r="U84" i="4"/>
  <c r="U85" i="4"/>
  <c r="U50" i="4"/>
  <c r="U51" i="4"/>
  <c r="U52" i="4"/>
  <c r="U53" i="4"/>
  <c r="U66" i="4" s="1"/>
  <c r="U54" i="4"/>
  <c r="U55" i="4"/>
  <c r="U56" i="4"/>
  <c r="U57" i="4"/>
  <c r="U58" i="4"/>
  <c r="U59" i="4"/>
  <c r="U60" i="4"/>
  <c r="U61" i="4"/>
  <c r="U62" i="4"/>
  <c r="U63" i="4"/>
  <c r="U64" i="4"/>
  <c r="U65" i="4"/>
  <c r="U29" i="4"/>
  <c r="U30" i="4"/>
  <c r="U31" i="4"/>
  <c r="U32" i="4"/>
  <c r="U33" i="4"/>
  <c r="U34" i="4"/>
  <c r="U35" i="4"/>
  <c r="U45" i="4" s="1"/>
  <c r="U36" i="4"/>
  <c r="U37" i="4"/>
  <c r="U38" i="4"/>
  <c r="U39" i="4"/>
  <c r="U40" i="4"/>
  <c r="U41" i="4"/>
  <c r="U42" i="4"/>
  <c r="U43" i="4"/>
  <c r="U44" i="4"/>
  <c r="U9" i="4"/>
  <c r="U10" i="4"/>
  <c r="U11" i="4"/>
  <c r="U12" i="4"/>
  <c r="U13" i="4"/>
  <c r="U14" i="4"/>
  <c r="U15" i="4"/>
  <c r="U25" i="4" s="1"/>
  <c r="U16" i="4"/>
  <c r="U17" i="4"/>
  <c r="U18" i="4"/>
  <c r="U19" i="4"/>
  <c r="U20" i="4"/>
  <c r="U21" i="4"/>
  <c r="U22" i="4"/>
  <c r="U23" i="4"/>
  <c r="U24" i="4"/>
  <c r="U196" i="3"/>
  <c r="U197" i="3"/>
  <c r="U198" i="3"/>
  <c r="U199" i="3"/>
  <c r="U200" i="3"/>
  <c r="U201" i="3"/>
  <c r="U212" i="3" s="1"/>
  <c r="U202" i="3"/>
  <c r="U203" i="3"/>
  <c r="U204" i="3"/>
  <c r="U205" i="3"/>
  <c r="U206" i="3"/>
  <c r="U207" i="3"/>
  <c r="U208" i="3"/>
  <c r="U209" i="3"/>
  <c r="U210" i="3"/>
  <c r="U211" i="3"/>
  <c r="U191" i="3"/>
  <c r="U170" i="3"/>
  <c r="U175" i="3"/>
  <c r="U149" i="3"/>
  <c r="U154" i="3"/>
  <c r="U133" i="3"/>
  <c r="U129" i="3"/>
  <c r="U113" i="3"/>
  <c r="U108" i="3"/>
  <c r="U87" i="3"/>
  <c r="U92" i="3"/>
  <c r="U71" i="3"/>
  <c r="U66" i="3"/>
  <c r="U50" i="3"/>
  <c r="U45" i="3"/>
  <c r="U29" i="3"/>
  <c r="U24" i="3"/>
  <c r="U8" i="3"/>
  <c r="V97" i="5" l="1"/>
  <c r="V86" i="4"/>
  <c r="V157" i="4"/>
  <c r="V167" i="4" s="1"/>
  <c r="V116" i="4"/>
  <c r="V126" i="4" s="1"/>
  <c r="V11" i="5"/>
  <c r="U111" i="2"/>
  <c r="U110" i="2"/>
  <c r="U90" i="2"/>
  <c r="U91" i="2"/>
  <c r="U92" i="2"/>
  <c r="U93" i="2"/>
  <c r="U94" i="2"/>
  <c r="U105" i="2" s="1"/>
  <c r="U95" i="2"/>
  <c r="U96" i="2"/>
  <c r="U97" i="2"/>
  <c r="U98" i="2"/>
  <c r="U99" i="2"/>
  <c r="U100" i="2"/>
  <c r="U101" i="2"/>
  <c r="U102" i="2"/>
  <c r="U103" i="2"/>
  <c r="U104" i="2"/>
  <c r="U89" i="2"/>
  <c r="U84" i="2"/>
  <c r="U68" i="2"/>
  <c r="U64" i="2"/>
  <c r="U48" i="2"/>
  <c r="U43" i="2"/>
  <c r="U27" i="2"/>
  <c r="U23" i="2"/>
  <c r="U7" i="2"/>
  <c r="U257" i="1"/>
  <c r="U258" i="1"/>
  <c r="U259" i="1"/>
  <c r="U260" i="1"/>
  <c r="U261" i="1"/>
  <c r="U262" i="1"/>
  <c r="U272" i="1" s="1"/>
  <c r="U263" i="1"/>
  <c r="U264" i="1"/>
  <c r="U265" i="1"/>
  <c r="U266" i="1"/>
  <c r="U267" i="1"/>
  <c r="U268" i="1"/>
  <c r="U269" i="1"/>
  <c r="U270" i="1"/>
  <c r="U271" i="1"/>
  <c r="U256" i="1"/>
  <c r="U236" i="1"/>
  <c r="U237" i="1"/>
  <c r="U238" i="1"/>
  <c r="U239" i="1"/>
  <c r="U251" i="1" s="1"/>
  <c r="U240" i="1"/>
  <c r="U241" i="1"/>
  <c r="U242" i="1"/>
  <c r="U243" i="1"/>
  <c r="U244" i="1"/>
  <c r="U245" i="1"/>
  <c r="U246" i="1"/>
  <c r="U247" i="1"/>
  <c r="U248" i="1"/>
  <c r="U249" i="1"/>
  <c r="U250" i="1"/>
  <c r="U210" i="1"/>
  <c r="U230" i="1"/>
  <c r="U235" i="1"/>
  <c r="U214" i="1"/>
  <c r="U194" i="1"/>
  <c r="V174" i="1"/>
  <c r="U174" i="1"/>
  <c r="U190" i="1"/>
  <c r="U169" i="1"/>
  <c r="U153" i="1"/>
  <c r="U132" i="1"/>
  <c r="U133" i="1"/>
  <c r="U134" i="1"/>
  <c r="U135" i="1"/>
  <c r="U148" i="1" s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28" i="1"/>
  <c r="U112" i="1"/>
  <c r="U108" i="1"/>
  <c r="U92" i="1"/>
  <c r="U88" i="1"/>
  <c r="U72" i="1"/>
  <c r="U67" i="1"/>
  <c r="U51" i="1"/>
  <c r="U30" i="1"/>
  <c r="U46" i="1"/>
  <c r="U25" i="1"/>
  <c r="U9" i="1"/>
  <c r="J112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T111" i="2"/>
  <c r="C111" i="2"/>
  <c r="T110" i="2"/>
  <c r="D110" i="2"/>
  <c r="E110" i="2" s="1"/>
  <c r="F110" i="2" s="1"/>
  <c r="G110" i="2" s="1"/>
  <c r="H110" i="2" s="1"/>
  <c r="I110" i="2" s="1"/>
  <c r="J110" i="2" s="1"/>
  <c r="D135" i="1"/>
  <c r="V51" i="5" l="1"/>
  <c r="V21" i="5"/>
  <c r="V61" i="5" s="1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V108" i="5" l="1"/>
  <c r="V81" i="5"/>
  <c r="V78" i="5"/>
  <c r="V76" i="5"/>
  <c r="V67" i="5"/>
  <c r="V68" i="5"/>
  <c r="V74" i="5"/>
  <c r="V66" i="5"/>
  <c r="V73" i="5"/>
  <c r="V77" i="5"/>
  <c r="V69" i="5"/>
  <c r="V80" i="5"/>
  <c r="V75" i="5"/>
  <c r="V72" i="5"/>
  <c r="V79" i="5"/>
  <c r="V70" i="5"/>
  <c r="V71" i="5"/>
  <c r="V98" i="5"/>
  <c r="T65" i="5"/>
  <c r="T41" i="5"/>
  <c r="T45" i="5"/>
  <c r="T25" i="5"/>
  <c r="T6" i="5"/>
  <c r="T21" i="5" s="1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5" i="5"/>
  <c r="S5" i="5"/>
  <c r="T111" i="4"/>
  <c r="T112" i="4"/>
  <c r="T113" i="4"/>
  <c r="T114" i="4"/>
  <c r="T115" i="4"/>
  <c r="T116" i="4"/>
  <c r="T117" i="4"/>
  <c r="T126" i="4" s="1"/>
  <c r="T118" i="4"/>
  <c r="T119" i="4"/>
  <c r="T120" i="4"/>
  <c r="T121" i="4"/>
  <c r="T122" i="4"/>
  <c r="T123" i="4"/>
  <c r="T124" i="4"/>
  <c r="T125" i="4"/>
  <c r="T71" i="4"/>
  <c r="T86" i="4" s="1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70" i="4"/>
  <c r="T51" i="4"/>
  <c r="T66" i="4" s="1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50" i="4"/>
  <c r="T30" i="4"/>
  <c r="T31" i="4"/>
  <c r="T32" i="4"/>
  <c r="T33" i="4"/>
  <c r="T34" i="4"/>
  <c r="T45" i="4" s="1"/>
  <c r="T35" i="4"/>
  <c r="T36" i="4"/>
  <c r="T37" i="4"/>
  <c r="T38" i="4"/>
  <c r="T39" i="4"/>
  <c r="T40" i="4"/>
  <c r="T41" i="4"/>
  <c r="T42" i="4"/>
  <c r="T43" i="4"/>
  <c r="T44" i="4"/>
  <c r="T29" i="4"/>
  <c r="T10" i="4"/>
  <c r="T11" i="4"/>
  <c r="T12" i="4"/>
  <c r="T13" i="4"/>
  <c r="T14" i="4"/>
  <c r="T25" i="4" s="1"/>
  <c r="T15" i="4"/>
  <c r="T16" i="4"/>
  <c r="T17" i="4"/>
  <c r="T18" i="4"/>
  <c r="T19" i="4"/>
  <c r="T20" i="4"/>
  <c r="T21" i="4"/>
  <c r="T22" i="4"/>
  <c r="T23" i="4"/>
  <c r="T24" i="4"/>
  <c r="T9" i="4"/>
  <c r="T197" i="3" l="1"/>
  <c r="T212" i="3" s="1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4" i="3"/>
  <c r="T45" i="3"/>
  <c r="T66" i="3"/>
  <c r="T87" i="3"/>
  <c r="T108" i="3"/>
  <c r="T129" i="3"/>
  <c r="T149" i="3"/>
  <c r="T170" i="3"/>
  <c r="T191" i="3"/>
  <c r="T196" i="3"/>
  <c r="T175" i="3"/>
  <c r="T154" i="3"/>
  <c r="T133" i="3"/>
  <c r="T113" i="3"/>
  <c r="T92" i="3"/>
  <c r="T71" i="3"/>
  <c r="T50" i="3"/>
  <c r="T29" i="3"/>
  <c r="T8" i="3"/>
  <c r="T90" i="2"/>
  <c r="T91" i="2"/>
  <c r="T92" i="2"/>
  <c r="T105" i="2" s="1"/>
  <c r="T93" i="2"/>
  <c r="T94" i="2"/>
  <c r="T95" i="2"/>
  <c r="T96" i="2"/>
  <c r="T97" i="2"/>
  <c r="T98" i="2"/>
  <c r="T99" i="2"/>
  <c r="T100" i="2"/>
  <c r="T101" i="2"/>
  <c r="T102" i="2"/>
  <c r="T103" i="2"/>
  <c r="T104" i="2"/>
  <c r="T84" i="2"/>
  <c r="T64" i="2"/>
  <c r="T89" i="2"/>
  <c r="T68" i="2"/>
  <c r="T48" i="2"/>
  <c r="T43" i="2"/>
  <c r="T27" i="2"/>
  <c r="T23" i="2"/>
  <c r="T7" i="2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72" i="1" l="1"/>
  <c r="T251" i="1"/>
  <c r="T230" i="1"/>
  <c r="T210" i="1"/>
  <c r="T190" i="1"/>
  <c r="T169" i="1"/>
  <c r="T153" i="1"/>
  <c r="T133" i="1"/>
  <c r="T134" i="1"/>
  <c r="T135" i="1"/>
  <c r="T148" i="1" s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32" i="1"/>
  <c r="T128" i="1"/>
  <c r="T108" i="1"/>
  <c r="T88" i="1"/>
  <c r="T67" i="1"/>
  <c r="T112" i="1"/>
  <c r="T92" i="1"/>
  <c r="T72" i="1"/>
  <c r="T51" i="1"/>
  <c r="T46" i="1"/>
  <c r="T30" i="1"/>
  <c r="T9" i="1"/>
  <c r="T25" i="1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106" i="4"/>
  <c r="H52" i="4"/>
  <c r="Q52" i="4"/>
  <c r="R52" i="4"/>
  <c r="L53" i="4"/>
  <c r="M53" i="4"/>
  <c r="N53" i="4"/>
  <c r="I54" i="4"/>
  <c r="S54" i="4"/>
  <c r="D55" i="4"/>
  <c r="E55" i="4"/>
  <c r="Q55" i="4"/>
  <c r="J56" i="4"/>
  <c r="D57" i="4"/>
  <c r="E57" i="4"/>
  <c r="P57" i="4"/>
  <c r="L58" i="4"/>
  <c r="N58" i="4"/>
  <c r="F59" i="4"/>
  <c r="I59" i="4"/>
  <c r="R59" i="4"/>
  <c r="S59" i="4"/>
  <c r="M60" i="4"/>
  <c r="N60" i="4"/>
  <c r="H61" i="4"/>
  <c r="D62" i="4"/>
  <c r="O62" i="4"/>
  <c r="P62" i="4"/>
  <c r="E63" i="4"/>
  <c r="J63" i="4"/>
  <c r="F64" i="4"/>
  <c r="Q64" i="4"/>
  <c r="R64" i="4"/>
  <c r="G65" i="4"/>
  <c r="L65" i="4"/>
  <c r="S65" i="4"/>
  <c r="I51" i="4"/>
  <c r="C51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C198" i="3"/>
  <c r="C52" i="4" s="1"/>
  <c r="C66" i="4" s="1"/>
  <c r="D198" i="3"/>
  <c r="D52" i="4" s="1"/>
  <c r="D66" i="4" s="1"/>
  <c r="E198" i="3"/>
  <c r="E52" i="4" s="1"/>
  <c r="F198" i="3"/>
  <c r="F52" i="4" s="1"/>
  <c r="G198" i="3"/>
  <c r="G52" i="4" s="1"/>
  <c r="H198" i="3"/>
  <c r="I198" i="3"/>
  <c r="I52" i="4" s="1"/>
  <c r="J198" i="3"/>
  <c r="J52" i="4" s="1"/>
  <c r="K198" i="3"/>
  <c r="K52" i="4" s="1"/>
  <c r="L198" i="3"/>
  <c r="L52" i="4" s="1"/>
  <c r="M198" i="3"/>
  <c r="M52" i="4" s="1"/>
  <c r="N198" i="3"/>
  <c r="N52" i="4" s="1"/>
  <c r="O198" i="3"/>
  <c r="O52" i="4" s="1"/>
  <c r="P198" i="3"/>
  <c r="P52" i="4" s="1"/>
  <c r="Q198" i="3"/>
  <c r="R198" i="3"/>
  <c r="S198" i="3"/>
  <c r="S52" i="4" s="1"/>
  <c r="C199" i="3"/>
  <c r="C53" i="4" s="1"/>
  <c r="D199" i="3"/>
  <c r="D53" i="4" s="1"/>
  <c r="E199" i="3"/>
  <c r="E53" i="4" s="1"/>
  <c r="F199" i="3"/>
  <c r="F53" i="4" s="1"/>
  <c r="G199" i="3"/>
  <c r="G53" i="4" s="1"/>
  <c r="H199" i="3"/>
  <c r="I199" i="3"/>
  <c r="I53" i="4" s="1"/>
  <c r="J199" i="3"/>
  <c r="J53" i="4" s="1"/>
  <c r="K199" i="3"/>
  <c r="K53" i="4" s="1"/>
  <c r="L199" i="3"/>
  <c r="M199" i="3"/>
  <c r="N199" i="3"/>
  <c r="O199" i="3"/>
  <c r="O53" i="4" s="1"/>
  <c r="P199" i="3"/>
  <c r="P53" i="4" s="1"/>
  <c r="Q199" i="3"/>
  <c r="Q53" i="4" s="1"/>
  <c r="R199" i="3"/>
  <c r="R53" i="4" s="1"/>
  <c r="S199" i="3"/>
  <c r="S53" i="4" s="1"/>
  <c r="C200" i="3"/>
  <c r="C54" i="4" s="1"/>
  <c r="D200" i="3"/>
  <c r="D54" i="4" s="1"/>
  <c r="E200" i="3"/>
  <c r="E54" i="4" s="1"/>
  <c r="F200" i="3"/>
  <c r="F54" i="4" s="1"/>
  <c r="G200" i="3"/>
  <c r="G54" i="4" s="1"/>
  <c r="H200" i="3"/>
  <c r="H54" i="4" s="1"/>
  <c r="I200" i="3"/>
  <c r="J200" i="3"/>
  <c r="J54" i="4" s="1"/>
  <c r="K200" i="3"/>
  <c r="K54" i="4" s="1"/>
  <c r="L200" i="3"/>
  <c r="L54" i="4" s="1"/>
  <c r="M200" i="3"/>
  <c r="M54" i="4" s="1"/>
  <c r="N200" i="3"/>
  <c r="N54" i="4" s="1"/>
  <c r="O200" i="3"/>
  <c r="O54" i="4" s="1"/>
  <c r="P200" i="3"/>
  <c r="P54" i="4" s="1"/>
  <c r="Q200" i="3"/>
  <c r="Q54" i="4" s="1"/>
  <c r="R200" i="3"/>
  <c r="R54" i="4" s="1"/>
  <c r="S200" i="3"/>
  <c r="C201" i="3"/>
  <c r="C55" i="4" s="1"/>
  <c r="D201" i="3"/>
  <c r="E201" i="3"/>
  <c r="F201" i="3"/>
  <c r="F55" i="4" s="1"/>
  <c r="G201" i="3"/>
  <c r="G55" i="4" s="1"/>
  <c r="H201" i="3"/>
  <c r="H55" i="4" s="1"/>
  <c r="I201" i="3"/>
  <c r="I55" i="4" s="1"/>
  <c r="J201" i="3"/>
  <c r="J55" i="4" s="1"/>
  <c r="K201" i="3"/>
  <c r="K55" i="4" s="1"/>
  <c r="L201" i="3"/>
  <c r="L55" i="4" s="1"/>
  <c r="M201" i="3"/>
  <c r="M55" i="4" s="1"/>
  <c r="N201" i="3"/>
  <c r="N55" i="4" s="1"/>
  <c r="O201" i="3"/>
  <c r="O55" i="4" s="1"/>
  <c r="P201" i="3"/>
  <c r="P55" i="4" s="1"/>
  <c r="Q201" i="3"/>
  <c r="R201" i="3"/>
  <c r="R55" i="4" s="1"/>
  <c r="S201" i="3"/>
  <c r="S55" i="4" s="1"/>
  <c r="C202" i="3"/>
  <c r="C56" i="4" s="1"/>
  <c r="D202" i="3"/>
  <c r="D56" i="4" s="1"/>
  <c r="E202" i="3"/>
  <c r="E56" i="4" s="1"/>
  <c r="F202" i="3"/>
  <c r="F56" i="4" s="1"/>
  <c r="G202" i="3"/>
  <c r="G56" i="4" s="1"/>
  <c r="H202" i="3"/>
  <c r="H56" i="4" s="1"/>
  <c r="I202" i="3"/>
  <c r="I56" i="4" s="1"/>
  <c r="J202" i="3"/>
  <c r="K202" i="3"/>
  <c r="K56" i="4" s="1"/>
  <c r="L202" i="3"/>
  <c r="L56" i="4" s="1"/>
  <c r="M202" i="3"/>
  <c r="M56" i="4" s="1"/>
  <c r="N202" i="3"/>
  <c r="N56" i="4" s="1"/>
  <c r="O202" i="3"/>
  <c r="O56" i="4" s="1"/>
  <c r="P202" i="3"/>
  <c r="P56" i="4" s="1"/>
  <c r="Q202" i="3"/>
  <c r="Q56" i="4" s="1"/>
  <c r="R202" i="3"/>
  <c r="R56" i="4" s="1"/>
  <c r="S202" i="3"/>
  <c r="S56" i="4" s="1"/>
  <c r="C203" i="3"/>
  <c r="C57" i="4" s="1"/>
  <c r="D203" i="3"/>
  <c r="E203" i="3"/>
  <c r="F203" i="3"/>
  <c r="F57" i="4" s="1"/>
  <c r="G203" i="3"/>
  <c r="G57" i="4" s="1"/>
  <c r="H203" i="3"/>
  <c r="H57" i="4" s="1"/>
  <c r="I203" i="3"/>
  <c r="I57" i="4" s="1"/>
  <c r="J203" i="3"/>
  <c r="J57" i="4" s="1"/>
  <c r="K203" i="3"/>
  <c r="K57" i="4" s="1"/>
  <c r="L203" i="3"/>
  <c r="L57" i="4" s="1"/>
  <c r="M203" i="3"/>
  <c r="M57" i="4" s="1"/>
  <c r="N203" i="3"/>
  <c r="N57" i="4" s="1"/>
  <c r="O203" i="3"/>
  <c r="O57" i="4" s="1"/>
  <c r="P203" i="3"/>
  <c r="Q203" i="3"/>
  <c r="Q57" i="4" s="1"/>
  <c r="R203" i="3"/>
  <c r="R57" i="4" s="1"/>
  <c r="S203" i="3"/>
  <c r="S57" i="4" s="1"/>
  <c r="C204" i="3"/>
  <c r="C58" i="4" s="1"/>
  <c r="D204" i="3"/>
  <c r="D58" i="4" s="1"/>
  <c r="E204" i="3"/>
  <c r="E58" i="4" s="1"/>
  <c r="F204" i="3"/>
  <c r="F58" i="4" s="1"/>
  <c r="G204" i="3"/>
  <c r="G58" i="4" s="1"/>
  <c r="H204" i="3"/>
  <c r="H58" i="4" s="1"/>
  <c r="I204" i="3"/>
  <c r="I58" i="4" s="1"/>
  <c r="J204" i="3"/>
  <c r="J58" i="4" s="1"/>
  <c r="K204" i="3"/>
  <c r="K58" i="4" s="1"/>
  <c r="L204" i="3"/>
  <c r="M204" i="3"/>
  <c r="M58" i="4" s="1"/>
  <c r="N204" i="3"/>
  <c r="O204" i="3"/>
  <c r="O58" i="4" s="1"/>
  <c r="P204" i="3"/>
  <c r="P58" i="4" s="1"/>
  <c r="Q204" i="3"/>
  <c r="Q58" i="4" s="1"/>
  <c r="R204" i="3"/>
  <c r="R58" i="4" s="1"/>
  <c r="S204" i="3"/>
  <c r="S58" i="4" s="1"/>
  <c r="C205" i="3"/>
  <c r="C59" i="4" s="1"/>
  <c r="D205" i="3"/>
  <c r="D59" i="4" s="1"/>
  <c r="E205" i="3"/>
  <c r="E59" i="4" s="1"/>
  <c r="F205" i="3"/>
  <c r="G205" i="3"/>
  <c r="G59" i="4" s="1"/>
  <c r="H205" i="3"/>
  <c r="H59" i="4" s="1"/>
  <c r="I205" i="3"/>
  <c r="J205" i="3"/>
  <c r="J59" i="4" s="1"/>
  <c r="K205" i="3"/>
  <c r="K59" i="4" s="1"/>
  <c r="L205" i="3"/>
  <c r="L59" i="4" s="1"/>
  <c r="M205" i="3"/>
  <c r="M59" i="4" s="1"/>
  <c r="N205" i="3"/>
  <c r="N59" i="4" s="1"/>
  <c r="O205" i="3"/>
  <c r="O59" i="4" s="1"/>
  <c r="P205" i="3"/>
  <c r="P59" i="4" s="1"/>
  <c r="Q205" i="3"/>
  <c r="Q59" i="4" s="1"/>
  <c r="R205" i="3"/>
  <c r="S205" i="3"/>
  <c r="C206" i="3"/>
  <c r="C60" i="4" s="1"/>
  <c r="D206" i="3"/>
  <c r="D60" i="4" s="1"/>
  <c r="E206" i="3"/>
  <c r="E60" i="4" s="1"/>
  <c r="F206" i="3"/>
  <c r="F60" i="4" s="1"/>
  <c r="G206" i="3"/>
  <c r="G60" i="4" s="1"/>
  <c r="H206" i="3"/>
  <c r="H60" i="4" s="1"/>
  <c r="I206" i="3"/>
  <c r="I60" i="4" s="1"/>
  <c r="J206" i="3"/>
  <c r="J60" i="4" s="1"/>
  <c r="K206" i="3"/>
  <c r="K60" i="4" s="1"/>
  <c r="L206" i="3"/>
  <c r="L60" i="4" s="1"/>
  <c r="M206" i="3"/>
  <c r="N206" i="3"/>
  <c r="O206" i="3"/>
  <c r="O60" i="4" s="1"/>
  <c r="P206" i="3"/>
  <c r="P60" i="4" s="1"/>
  <c r="Q206" i="3"/>
  <c r="Q60" i="4" s="1"/>
  <c r="R206" i="3"/>
  <c r="R60" i="4" s="1"/>
  <c r="S206" i="3"/>
  <c r="S60" i="4" s="1"/>
  <c r="C207" i="3"/>
  <c r="C61" i="4" s="1"/>
  <c r="D207" i="3"/>
  <c r="D61" i="4" s="1"/>
  <c r="E207" i="3"/>
  <c r="E61" i="4" s="1"/>
  <c r="F207" i="3"/>
  <c r="F61" i="4" s="1"/>
  <c r="G207" i="3"/>
  <c r="G61" i="4" s="1"/>
  <c r="H207" i="3"/>
  <c r="I207" i="3"/>
  <c r="I61" i="4" s="1"/>
  <c r="J207" i="3"/>
  <c r="J61" i="4" s="1"/>
  <c r="K207" i="3"/>
  <c r="K61" i="4" s="1"/>
  <c r="L207" i="3"/>
  <c r="L61" i="4" s="1"/>
  <c r="M207" i="3"/>
  <c r="M61" i="4" s="1"/>
  <c r="N207" i="3"/>
  <c r="N61" i="4" s="1"/>
  <c r="O207" i="3"/>
  <c r="O61" i="4" s="1"/>
  <c r="P207" i="3"/>
  <c r="P61" i="4" s="1"/>
  <c r="Q207" i="3"/>
  <c r="Q61" i="4" s="1"/>
  <c r="R207" i="3"/>
  <c r="R61" i="4" s="1"/>
  <c r="S207" i="3"/>
  <c r="S61" i="4" s="1"/>
  <c r="C208" i="3"/>
  <c r="C62" i="4" s="1"/>
  <c r="D208" i="3"/>
  <c r="E208" i="3"/>
  <c r="E62" i="4" s="1"/>
  <c r="F208" i="3"/>
  <c r="F62" i="4" s="1"/>
  <c r="G208" i="3"/>
  <c r="G62" i="4" s="1"/>
  <c r="H208" i="3"/>
  <c r="H62" i="4" s="1"/>
  <c r="I208" i="3"/>
  <c r="I62" i="4" s="1"/>
  <c r="J208" i="3"/>
  <c r="J62" i="4" s="1"/>
  <c r="K208" i="3"/>
  <c r="K62" i="4" s="1"/>
  <c r="L208" i="3"/>
  <c r="L62" i="4" s="1"/>
  <c r="M208" i="3"/>
  <c r="M62" i="4" s="1"/>
  <c r="N208" i="3"/>
  <c r="N62" i="4" s="1"/>
  <c r="O208" i="3"/>
  <c r="P208" i="3"/>
  <c r="Q208" i="3"/>
  <c r="Q62" i="4" s="1"/>
  <c r="R208" i="3"/>
  <c r="R62" i="4" s="1"/>
  <c r="S208" i="3"/>
  <c r="S62" i="4" s="1"/>
  <c r="C209" i="3"/>
  <c r="C63" i="4" s="1"/>
  <c r="D209" i="3"/>
  <c r="D63" i="4" s="1"/>
  <c r="E209" i="3"/>
  <c r="F209" i="3"/>
  <c r="F63" i="4" s="1"/>
  <c r="G209" i="3"/>
  <c r="G63" i="4" s="1"/>
  <c r="H209" i="3"/>
  <c r="H63" i="4" s="1"/>
  <c r="I209" i="3"/>
  <c r="I63" i="4" s="1"/>
  <c r="J209" i="3"/>
  <c r="K209" i="3"/>
  <c r="K63" i="4" s="1"/>
  <c r="L209" i="3"/>
  <c r="L63" i="4" s="1"/>
  <c r="M209" i="3"/>
  <c r="M63" i="4" s="1"/>
  <c r="N209" i="3"/>
  <c r="N63" i="4" s="1"/>
  <c r="O209" i="3"/>
  <c r="O63" i="4" s="1"/>
  <c r="P209" i="3"/>
  <c r="P63" i="4" s="1"/>
  <c r="Q209" i="3"/>
  <c r="Q63" i="4" s="1"/>
  <c r="R209" i="3"/>
  <c r="R63" i="4" s="1"/>
  <c r="S209" i="3"/>
  <c r="S63" i="4" s="1"/>
  <c r="C210" i="3"/>
  <c r="C64" i="4" s="1"/>
  <c r="D210" i="3"/>
  <c r="D64" i="4" s="1"/>
  <c r="E210" i="3"/>
  <c r="E64" i="4" s="1"/>
  <c r="F210" i="3"/>
  <c r="G210" i="3"/>
  <c r="G64" i="4" s="1"/>
  <c r="H210" i="3"/>
  <c r="H64" i="4" s="1"/>
  <c r="I210" i="3"/>
  <c r="I64" i="4" s="1"/>
  <c r="J210" i="3"/>
  <c r="J64" i="4" s="1"/>
  <c r="K210" i="3"/>
  <c r="K64" i="4" s="1"/>
  <c r="L210" i="3"/>
  <c r="L64" i="4" s="1"/>
  <c r="M210" i="3"/>
  <c r="M64" i="4" s="1"/>
  <c r="N210" i="3"/>
  <c r="N64" i="4" s="1"/>
  <c r="O210" i="3"/>
  <c r="O64" i="4" s="1"/>
  <c r="P210" i="3"/>
  <c r="P64" i="4" s="1"/>
  <c r="Q210" i="3"/>
  <c r="R210" i="3"/>
  <c r="S210" i="3"/>
  <c r="S64" i="4" s="1"/>
  <c r="C211" i="3"/>
  <c r="C65" i="4" s="1"/>
  <c r="D211" i="3"/>
  <c r="D65" i="4" s="1"/>
  <c r="E211" i="3"/>
  <c r="E65" i="4" s="1"/>
  <c r="F211" i="3"/>
  <c r="F65" i="4" s="1"/>
  <c r="G211" i="3"/>
  <c r="H211" i="3"/>
  <c r="H65" i="4" s="1"/>
  <c r="I211" i="3"/>
  <c r="I65" i="4" s="1"/>
  <c r="J211" i="3"/>
  <c r="J65" i="4" s="1"/>
  <c r="K211" i="3"/>
  <c r="K65" i="4" s="1"/>
  <c r="L211" i="3"/>
  <c r="M211" i="3"/>
  <c r="M65" i="4" s="1"/>
  <c r="N211" i="3"/>
  <c r="N65" i="4" s="1"/>
  <c r="O211" i="3"/>
  <c r="O65" i="4" s="1"/>
  <c r="P211" i="3"/>
  <c r="P65" i="4" s="1"/>
  <c r="Q211" i="3"/>
  <c r="Q65" i="4" s="1"/>
  <c r="R211" i="3"/>
  <c r="R65" i="4" s="1"/>
  <c r="S211" i="3"/>
  <c r="D197" i="3"/>
  <c r="D51" i="4" s="1"/>
  <c r="E197" i="3"/>
  <c r="E51" i="4" s="1"/>
  <c r="E66" i="4" s="1"/>
  <c r="F197" i="3"/>
  <c r="F51" i="4" s="1"/>
  <c r="F66" i="4" s="1"/>
  <c r="G197" i="3"/>
  <c r="H197" i="3"/>
  <c r="H51" i="4" s="1"/>
  <c r="I197" i="3"/>
  <c r="J197" i="3"/>
  <c r="J51" i="4" s="1"/>
  <c r="J66" i="4" s="1"/>
  <c r="K197" i="3"/>
  <c r="K212" i="3" s="1"/>
  <c r="L197" i="3"/>
  <c r="L51" i="4" s="1"/>
  <c r="L66" i="4" s="1"/>
  <c r="M197" i="3"/>
  <c r="M51" i="4" s="1"/>
  <c r="M66" i="4" s="1"/>
  <c r="N197" i="3"/>
  <c r="N51" i="4" s="1"/>
  <c r="O197" i="3"/>
  <c r="O51" i="4" s="1"/>
  <c r="P197" i="3"/>
  <c r="P51" i="4" s="1"/>
  <c r="Q197" i="3"/>
  <c r="Q51" i="4" s="1"/>
  <c r="Q66" i="4" s="1"/>
  <c r="R197" i="3"/>
  <c r="R212" i="3" s="1"/>
  <c r="S197" i="3"/>
  <c r="C197" i="3"/>
  <c r="O212" i="3"/>
  <c r="N212" i="3"/>
  <c r="S191" i="3"/>
  <c r="R191" i="3"/>
  <c r="Q191" i="3"/>
  <c r="P191" i="3"/>
  <c r="O191" i="3"/>
  <c r="N191" i="3"/>
  <c r="M191" i="3"/>
  <c r="L191" i="3"/>
  <c r="K191" i="3"/>
  <c r="J191" i="3"/>
  <c r="I191" i="3"/>
  <c r="H191" i="3"/>
  <c r="G191" i="3"/>
  <c r="F191" i="3"/>
  <c r="E191" i="3"/>
  <c r="D191" i="3"/>
  <c r="C191" i="3"/>
  <c r="S170" i="3"/>
  <c r="R170" i="3"/>
  <c r="Q170" i="3"/>
  <c r="P170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C170" i="3"/>
  <c r="S149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C14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D8" i="3"/>
  <c r="E8" i="3"/>
  <c r="F8" i="3"/>
  <c r="G8" i="3" s="1"/>
  <c r="H8" i="3" s="1"/>
  <c r="I8" i="3" s="1"/>
  <c r="J8" i="3" s="1"/>
  <c r="C91" i="2"/>
  <c r="C31" i="4" s="1"/>
  <c r="D91" i="2"/>
  <c r="D31" i="4" s="1"/>
  <c r="E91" i="2"/>
  <c r="E31" i="4" s="1"/>
  <c r="F91" i="2"/>
  <c r="F31" i="4" s="1"/>
  <c r="G91" i="2"/>
  <c r="G31" i="4" s="1"/>
  <c r="H91" i="2"/>
  <c r="H31" i="4" s="1"/>
  <c r="I91" i="2"/>
  <c r="I31" i="4" s="1"/>
  <c r="J91" i="2"/>
  <c r="J31" i="4" s="1"/>
  <c r="K91" i="2"/>
  <c r="K31" i="4" s="1"/>
  <c r="L91" i="2"/>
  <c r="L31" i="4" s="1"/>
  <c r="M91" i="2"/>
  <c r="M31" i="4" s="1"/>
  <c r="N91" i="2"/>
  <c r="N31" i="4" s="1"/>
  <c r="O91" i="2"/>
  <c r="O31" i="4" s="1"/>
  <c r="P91" i="2"/>
  <c r="P31" i="4" s="1"/>
  <c r="Q91" i="2"/>
  <c r="Q31" i="4" s="1"/>
  <c r="R91" i="2"/>
  <c r="R31" i="4" s="1"/>
  <c r="S91" i="2"/>
  <c r="S31" i="4" s="1"/>
  <c r="C92" i="2"/>
  <c r="C32" i="4" s="1"/>
  <c r="D92" i="2"/>
  <c r="D32" i="4" s="1"/>
  <c r="E92" i="2"/>
  <c r="E32" i="4" s="1"/>
  <c r="F92" i="2"/>
  <c r="F32" i="4" s="1"/>
  <c r="G92" i="2"/>
  <c r="G32" i="4" s="1"/>
  <c r="H92" i="2"/>
  <c r="H32" i="4" s="1"/>
  <c r="I92" i="2"/>
  <c r="I32" i="4" s="1"/>
  <c r="J92" i="2"/>
  <c r="J32" i="4" s="1"/>
  <c r="K92" i="2"/>
  <c r="K32" i="4" s="1"/>
  <c r="L92" i="2"/>
  <c r="L32" i="4" s="1"/>
  <c r="M92" i="2"/>
  <c r="M32" i="4" s="1"/>
  <c r="N92" i="2"/>
  <c r="N32" i="4" s="1"/>
  <c r="O92" i="2"/>
  <c r="O32" i="4" s="1"/>
  <c r="P92" i="2"/>
  <c r="P32" i="4" s="1"/>
  <c r="Q92" i="2"/>
  <c r="Q32" i="4" s="1"/>
  <c r="R92" i="2"/>
  <c r="R32" i="4" s="1"/>
  <c r="S92" i="2"/>
  <c r="S32" i="4" s="1"/>
  <c r="C93" i="2"/>
  <c r="C33" i="4" s="1"/>
  <c r="D93" i="2"/>
  <c r="D33" i="4" s="1"/>
  <c r="E93" i="2"/>
  <c r="E33" i="4" s="1"/>
  <c r="F93" i="2"/>
  <c r="F33" i="4" s="1"/>
  <c r="G93" i="2"/>
  <c r="G33" i="4" s="1"/>
  <c r="H93" i="2"/>
  <c r="H33" i="4" s="1"/>
  <c r="I93" i="2"/>
  <c r="I33" i="4" s="1"/>
  <c r="J93" i="2"/>
  <c r="J33" i="4" s="1"/>
  <c r="K93" i="2"/>
  <c r="K33" i="4" s="1"/>
  <c r="L93" i="2"/>
  <c r="L33" i="4" s="1"/>
  <c r="M93" i="2"/>
  <c r="M33" i="4" s="1"/>
  <c r="N93" i="2"/>
  <c r="N33" i="4" s="1"/>
  <c r="O93" i="2"/>
  <c r="O33" i="4" s="1"/>
  <c r="P93" i="2"/>
  <c r="P33" i="4" s="1"/>
  <c r="Q93" i="2"/>
  <c r="Q33" i="4" s="1"/>
  <c r="R93" i="2"/>
  <c r="R33" i="4" s="1"/>
  <c r="S93" i="2"/>
  <c r="S33" i="4" s="1"/>
  <c r="C94" i="2"/>
  <c r="C34" i="4" s="1"/>
  <c r="D94" i="2"/>
  <c r="D34" i="4" s="1"/>
  <c r="E94" i="2"/>
  <c r="E34" i="4" s="1"/>
  <c r="F94" i="2"/>
  <c r="F34" i="4" s="1"/>
  <c r="G94" i="2"/>
  <c r="G34" i="4" s="1"/>
  <c r="H94" i="2"/>
  <c r="H34" i="4" s="1"/>
  <c r="I94" i="2"/>
  <c r="I34" i="4" s="1"/>
  <c r="J94" i="2"/>
  <c r="J34" i="4" s="1"/>
  <c r="K94" i="2"/>
  <c r="K34" i="4" s="1"/>
  <c r="L94" i="2"/>
  <c r="L34" i="4" s="1"/>
  <c r="M94" i="2"/>
  <c r="M34" i="4" s="1"/>
  <c r="N94" i="2"/>
  <c r="N34" i="4" s="1"/>
  <c r="O94" i="2"/>
  <c r="O34" i="4" s="1"/>
  <c r="P94" i="2"/>
  <c r="P34" i="4" s="1"/>
  <c r="Q94" i="2"/>
  <c r="Q34" i="4" s="1"/>
  <c r="R94" i="2"/>
  <c r="R34" i="4" s="1"/>
  <c r="S94" i="2"/>
  <c r="S34" i="4" s="1"/>
  <c r="C95" i="2"/>
  <c r="C35" i="4" s="1"/>
  <c r="D95" i="2"/>
  <c r="D35" i="4" s="1"/>
  <c r="E95" i="2"/>
  <c r="E35" i="4" s="1"/>
  <c r="F95" i="2"/>
  <c r="F35" i="4" s="1"/>
  <c r="G95" i="2"/>
  <c r="G35" i="4" s="1"/>
  <c r="H95" i="2"/>
  <c r="H35" i="4" s="1"/>
  <c r="I95" i="2"/>
  <c r="I35" i="4" s="1"/>
  <c r="J95" i="2"/>
  <c r="J35" i="4" s="1"/>
  <c r="K95" i="2"/>
  <c r="K35" i="4" s="1"/>
  <c r="L95" i="2"/>
  <c r="L35" i="4" s="1"/>
  <c r="M95" i="2"/>
  <c r="M35" i="4" s="1"/>
  <c r="N95" i="2"/>
  <c r="N35" i="4" s="1"/>
  <c r="O95" i="2"/>
  <c r="O35" i="4" s="1"/>
  <c r="P95" i="2"/>
  <c r="P35" i="4" s="1"/>
  <c r="Q95" i="2"/>
  <c r="Q35" i="4" s="1"/>
  <c r="R95" i="2"/>
  <c r="R35" i="4" s="1"/>
  <c r="S95" i="2"/>
  <c r="S35" i="4" s="1"/>
  <c r="C96" i="2"/>
  <c r="C36" i="4" s="1"/>
  <c r="D96" i="2"/>
  <c r="D36" i="4" s="1"/>
  <c r="E96" i="2"/>
  <c r="E36" i="4" s="1"/>
  <c r="F96" i="2"/>
  <c r="F36" i="4" s="1"/>
  <c r="G96" i="2"/>
  <c r="G36" i="4" s="1"/>
  <c r="H96" i="2"/>
  <c r="H36" i="4" s="1"/>
  <c r="I96" i="2"/>
  <c r="I36" i="4" s="1"/>
  <c r="J96" i="2"/>
  <c r="J36" i="4" s="1"/>
  <c r="K96" i="2"/>
  <c r="K36" i="4" s="1"/>
  <c r="L96" i="2"/>
  <c r="L36" i="4" s="1"/>
  <c r="M96" i="2"/>
  <c r="M36" i="4" s="1"/>
  <c r="N96" i="2"/>
  <c r="N36" i="4" s="1"/>
  <c r="O96" i="2"/>
  <c r="O36" i="4" s="1"/>
  <c r="P96" i="2"/>
  <c r="P36" i="4" s="1"/>
  <c r="Q96" i="2"/>
  <c r="Q36" i="4" s="1"/>
  <c r="R96" i="2"/>
  <c r="R36" i="4" s="1"/>
  <c r="S96" i="2"/>
  <c r="S36" i="4" s="1"/>
  <c r="C97" i="2"/>
  <c r="C37" i="4" s="1"/>
  <c r="D97" i="2"/>
  <c r="D37" i="4" s="1"/>
  <c r="E97" i="2"/>
  <c r="E37" i="4" s="1"/>
  <c r="F97" i="2"/>
  <c r="F37" i="4" s="1"/>
  <c r="G97" i="2"/>
  <c r="G37" i="4" s="1"/>
  <c r="H97" i="2"/>
  <c r="H37" i="4" s="1"/>
  <c r="I97" i="2"/>
  <c r="I37" i="4" s="1"/>
  <c r="J97" i="2"/>
  <c r="J37" i="4" s="1"/>
  <c r="K97" i="2"/>
  <c r="K37" i="4" s="1"/>
  <c r="L97" i="2"/>
  <c r="L37" i="4" s="1"/>
  <c r="M97" i="2"/>
  <c r="M37" i="4" s="1"/>
  <c r="N97" i="2"/>
  <c r="N37" i="4" s="1"/>
  <c r="O97" i="2"/>
  <c r="O37" i="4" s="1"/>
  <c r="P97" i="2"/>
  <c r="P37" i="4" s="1"/>
  <c r="Q97" i="2"/>
  <c r="Q37" i="4" s="1"/>
  <c r="R97" i="2"/>
  <c r="R37" i="4" s="1"/>
  <c r="S97" i="2"/>
  <c r="S37" i="4" s="1"/>
  <c r="C98" i="2"/>
  <c r="C38" i="4" s="1"/>
  <c r="D98" i="2"/>
  <c r="D38" i="4" s="1"/>
  <c r="E98" i="2"/>
  <c r="E38" i="4" s="1"/>
  <c r="F98" i="2"/>
  <c r="F38" i="4" s="1"/>
  <c r="G98" i="2"/>
  <c r="G38" i="4" s="1"/>
  <c r="H98" i="2"/>
  <c r="H38" i="4" s="1"/>
  <c r="I98" i="2"/>
  <c r="I38" i="4" s="1"/>
  <c r="J98" i="2"/>
  <c r="J38" i="4" s="1"/>
  <c r="K98" i="2"/>
  <c r="K38" i="4" s="1"/>
  <c r="L98" i="2"/>
  <c r="L38" i="4" s="1"/>
  <c r="M98" i="2"/>
  <c r="M38" i="4" s="1"/>
  <c r="N98" i="2"/>
  <c r="N38" i="4" s="1"/>
  <c r="O98" i="2"/>
  <c r="O38" i="4" s="1"/>
  <c r="P98" i="2"/>
  <c r="P38" i="4" s="1"/>
  <c r="Q98" i="2"/>
  <c r="Q38" i="4" s="1"/>
  <c r="R98" i="2"/>
  <c r="R38" i="4" s="1"/>
  <c r="S98" i="2"/>
  <c r="S38" i="4" s="1"/>
  <c r="C99" i="2"/>
  <c r="C39" i="4" s="1"/>
  <c r="D99" i="2"/>
  <c r="D39" i="4" s="1"/>
  <c r="E99" i="2"/>
  <c r="E39" i="4" s="1"/>
  <c r="F99" i="2"/>
  <c r="F39" i="4" s="1"/>
  <c r="G99" i="2"/>
  <c r="G39" i="4" s="1"/>
  <c r="H99" i="2"/>
  <c r="H39" i="4" s="1"/>
  <c r="I99" i="2"/>
  <c r="I39" i="4" s="1"/>
  <c r="J99" i="2"/>
  <c r="J39" i="4" s="1"/>
  <c r="K99" i="2"/>
  <c r="K39" i="4" s="1"/>
  <c r="L99" i="2"/>
  <c r="L39" i="4" s="1"/>
  <c r="M99" i="2"/>
  <c r="M39" i="4" s="1"/>
  <c r="N99" i="2"/>
  <c r="N39" i="4" s="1"/>
  <c r="O99" i="2"/>
  <c r="O39" i="4" s="1"/>
  <c r="P99" i="2"/>
  <c r="P39" i="4" s="1"/>
  <c r="Q99" i="2"/>
  <c r="Q39" i="4" s="1"/>
  <c r="R99" i="2"/>
  <c r="R39" i="4" s="1"/>
  <c r="S99" i="2"/>
  <c r="S39" i="4" s="1"/>
  <c r="C100" i="2"/>
  <c r="C40" i="4" s="1"/>
  <c r="D100" i="2"/>
  <c r="D40" i="4" s="1"/>
  <c r="E100" i="2"/>
  <c r="E40" i="4" s="1"/>
  <c r="F100" i="2"/>
  <c r="F40" i="4" s="1"/>
  <c r="G100" i="2"/>
  <c r="G40" i="4" s="1"/>
  <c r="H100" i="2"/>
  <c r="H40" i="4" s="1"/>
  <c r="I100" i="2"/>
  <c r="I40" i="4" s="1"/>
  <c r="J100" i="2"/>
  <c r="J40" i="4" s="1"/>
  <c r="K100" i="2"/>
  <c r="K40" i="4" s="1"/>
  <c r="L100" i="2"/>
  <c r="L40" i="4" s="1"/>
  <c r="M100" i="2"/>
  <c r="M40" i="4" s="1"/>
  <c r="N100" i="2"/>
  <c r="N40" i="4" s="1"/>
  <c r="O100" i="2"/>
  <c r="O40" i="4" s="1"/>
  <c r="P100" i="2"/>
  <c r="P40" i="4" s="1"/>
  <c r="Q100" i="2"/>
  <c r="Q40" i="4" s="1"/>
  <c r="R100" i="2"/>
  <c r="R40" i="4" s="1"/>
  <c r="S100" i="2"/>
  <c r="S40" i="4" s="1"/>
  <c r="C101" i="2"/>
  <c r="C41" i="4" s="1"/>
  <c r="D101" i="2"/>
  <c r="D41" i="4" s="1"/>
  <c r="E101" i="2"/>
  <c r="E41" i="4" s="1"/>
  <c r="F101" i="2"/>
  <c r="F41" i="4" s="1"/>
  <c r="G101" i="2"/>
  <c r="G41" i="4" s="1"/>
  <c r="H101" i="2"/>
  <c r="H41" i="4" s="1"/>
  <c r="I101" i="2"/>
  <c r="I41" i="4" s="1"/>
  <c r="J101" i="2"/>
  <c r="J41" i="4" s="1"/>
  <c r="K101" i="2"/>
  <c r="K41" i="4" s="1"/>
  <c r="L101" i="2"/>
  <c r="L41" i="4" s="1"/>
  <c r="M101" i="2"/>
  <c r="M41" i="4" s="1"/>
  <c r="N101" i="2"/>
  <c r="N41" i="4" s="1"/>
  <c r="O101" i="2"/>
  <c r="O41" i="4" s="1"/>
  <c r="P101" i="2"/>
  <c r="P41" i="4" s="1"/>
  <c r="Q101" i="2"/>
  <c r="Q41" i="4" s="1"/>
  <c r="R101" i="2"/>
  <c r="R41" i="4" s="1"/>
  <c r="S101" i="2"/>
  <c r="S41" i="4" s="1"/>
  <c r="C102" i="2"/>
  <c r="C42" i="4" s="1"/>
  <c r="D102" i="2"/>
  <c r="D42" i="4" s="1"/>
  <c r="E102" i="2"/>
  <c r="E42" i="4" s="1"/>
  <c r="F102" i="2"/>
  <c r="F42" i="4" s="1"/>
  <c r="G102" i="2"/>
  <c r="G42" i="4" s="1"/>
  <c r="H102" i="2"/>
  <c r="H42" i="4" s="1"/>
  <c r="I102" i="2"/>
  <c r="I42" i="4" s="1"/>
  <c r="J102" i="2"/>
  <c r="J42" i="4" s="1"/>
  <c r="K102" i="2"/>
  <c r="K42" i="4" s="1"/>
  <c r="L102" i="2"/>
  <c r="L42" i="4" s="1"/>
  <c r="M102" i="2"/>
  <c r="M42" i="4" s="1"/>
  <c r="N102" i="2"/>
  <c r="N42" i="4" s="1"/>
  <c r="O102" i="2"/>
  <c r="O42" i="4" s="1"/>
  <c r="P102" i="2"/>
  <c r="P42" i="4" s="1"/>
  <c r="Q102" i="2"/>
  <c r="Q42" i="4" s="1"/>
  <c r="R102" i="2"/>
  <c r="R42" i="4" s="1"/>
  <c r="S102" i="2"/>
  <c r="S42" i="4" s="1"/>
  <c r="C103" i="2"/>
  <c r="C43" i="4" s="1"/>
  <c r="D103" i="2"/>
  <c r="D43" i="4" s="1"/>
  <c r="E103" i="2"/>
  <c r="E43" i="4" s="1"/>
  <c r="F103" i="2"/>
  <c r="F43" i="4" s="1"/>
  <c r="G103" i="2"/>
  <c r="G43" i="4" s="1"/>
  <c r="H103" i="2"/>
  <c r="H43" i="4" s="1"/>
  <c r="I103" i="2"/>
  <c r="I43" i="4" s="1"/>
  <c r="J103" i="2"/>
  <c r="J43" i="4" s="1"/>
  <c r="K103" i="2"/>
  <c r="K43" i="4" s="1"/>
  <c r="L103" i="2"/>
  <c r="L43" i="4" s="1"/>
  <c r="M103" i="2"/>
  <c r="M43" i="4" s="1"/>
  <c r="N103" i="2"/>
  <c r="N43" i="4" s="1"/>
  <c r="O103" i="2"/>
  <c r="O43" i="4" s="1"/>
  <c r="P103" i="2"/>
  <c r="P43" i="4" s="1"/>
  <c r="Q103" i="2"/>
  <c r="Q43" i="4" s="1"/>
  <c r="R103" i="2"/>
  <c r="R43" i="4" s="1"/>
  <c r="S103" i="2"/>
  <c r="S43" i="4" s="1"/>
  <c r="C104" i="2"/>
  <c r="C44" i="4" s="1"/>
  <c r="D104" i="2"/>
  <c r="D44" i="4" s="1"/>
  <c r="E104" i="2"/>
  <c r="E44" i="4" s="1"/>
  <c r="F104" i="2"/>
  <c r="F44" i="4" s="1"/>
  <c r="G104" i="2"/>
  <c r="G44" i="4" s="1"/>
  <c r="H104" i="2"/>
  <c r="H44" i="4" s="1"/>
  <c r="I104" i="2"/>
  <c r="I44" i="4" s="1"/>
  <c r="J104" i="2"/>
  <c r="J44" i="4" s="1"/>
  <c r="K104" i="2"/>
  <c r="K44" i="4" s="1"/>
  <c r="L104" i="2"/>
  <c r="L44" i="4" s="1"/>
  <c r="M104" i="2"/>
  <c r="M44" i="4" s="1"/>
  <c r="N104" i="2"/>
  <c r="N44" i="4" s="1"/>
  <c r="O104" i="2"/>
  <c r="O44" i="4" s="1"/>
  <c r="P104" i="2"/>
  <c r="P44" i="4" s="1"/>
  <c r="Q104" i="2"/>
  <c r="Q44" i="4" s="1"/>
  <c r="R104" i="2"/>
  <c r="R44" i="4" s="1"/>
  <c r="S104" i="2"/>
  <c r="S44" i="4" s="1"/>
  <c r="D90" i="2"/>
  <c r="D30" i="4" s="1"/>
  <c r="E90" i="2"/>
  <c r="E30" i="4" s="1"/>
  <c r="F90" i="2"/>
  <c r="F30" i="4" s="1"/>
  <c r="F45" i="4" s="1"/>
  <c r="G90" i="2"/>
  <c r="G30" i="4" s="1"/>
  <c r="G45" i="4" s="1"/>
  <c r="H90" i="2"/>
  <c r="H30" i="4" s="1"/>
  <c r="I90" i="2"/>
  <c r="I30" i="4" s="1"/>
  <c r="J90" i="2"/>
  <c r="J105" i="2" s="1"/>
  <c r="K90" i="2"/>
  <c r="K30" i="4" s="1"/>
  <c r="L90" i="2"/>
  <c r="L30" i="4" s="1"/>
  <c r="L45" i="4" s="1"/>
  <c r="M90" i="2"/>
  <c r="M30" i="4" s="1"/>
  <c r="M45" i="4" s="1"/>
  <c r="N90" i="2"/>
  <c r="N30" i="4" s="1"/>
  <c r="O90" i="2"/>
  <c r="O30" i="4" s="1"/>
  <c r="P90" i="2"/>
  <c r="P30" i="4" s="1"/>
  <c r="Q90" i="2"/>
  <c r="Q30" i="4" s="1"/>
  <c r="Q45" i="4" s="1"/>
  <c r="R90" i="2"/>
  <c r="R30" i="4" s="1"/>
  <c r="R45" i="4" s="1"/>
  <c r="S90" i="2"/>
  <c r="S30" i="4" s="1"/>
  <c r="C90" i="2"/>
  <c r="C30" i="4" s="1"/>
  <c r="M105" i="2"/>
  <c r="L105" i="2"/>
  <c r="D89" i="2"/>
  <c r="E89" i="2"/>
  <c r="F89" i="2"/>
  <c r="G89" i="2" s="1"/>
  <c r="H89" i="2" s="1"/>
  <c r="I89" i="2" s="1"/>
  <c r="J89" i="2" s="1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D68" i="2"/>
  <c r="E68" i="2"/>
  <c r="F68" i="2"/>
  <c r="G68" i="2" s="1"/>
  <c r="H68" i="2" s="1"/>
  <c r="I68" i="2" s="1"/>
  <c r="J68" i="2" s="1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D48" i="2"/>
  <c r="E48" i="2"/>
  <c r="F48" i="2"/>
  <c r="G48" i="2" s="1"/>
  <c r="H48" i="2" s="1"/>
  <c r="I48" i="2" s="1"/>
  <c r="J48" i="2" s="1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D27" i="2"/>
  <c r="E27" i="2"/>
  <c r="F27" i="2"/>
  <c r="G27" i="2" s="1"/>
  <c r="H27" i="2" s="1"/>
  <c r="I27" i="2" s="1"/>
  <c r="J27" i="2" s="1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D7" i="2"/>
  <c r="E7" i="2"/>
  <c r="F7" i="2"/>
  <c r="G7" i="2" s="1"/>
  <c r="H7" i="2" s="1"/>
  <c r="I7" i="2" s="1"/>
  <c r="J7" i="2" s="1"/>
  <c r="C134" i="1"/>
  <c r="C258" i="1" s="1"/>
  <c r="C11" i="4" s="1"/>
  <c r="C72" i="4" s="1"/>
  <c r="C237" i="1"/>
  <c r="D134" i="1"/>
  <c r="D237" i="1"/>
  <c r="D258" i="1" s="1"/>
  <c r="E134" i="1"/>
  <c r="E258" i="1" s="1"/>
  <c r="E11" i="4" s="1"/>
  <c r="E72" i="4" s="1"/>
  <c r="E237" i="1"/>
  <c r="F134" i="1"/>
  <c r="F237" i="1"/>
  <c r="F258" i="1"/>
  <c r="F11" i="4" s="1"/>
  <c r="F72" i="4" s="1"/>
  <c r="G134" i="1"/>
  <c r="G258" i="1" s="1"/>
  <c r="G11" i="4" s="1"/>
  <c r="G72" i="4" s="1"/>
  <c r="G237" i="1"/>
  <c r="H134" i="1"/>
  <c r="H237" i="1"/>
  <c r="H258" i="1" s="1"/>
  <c r="H11" i="4" s="1"/>
  <c r="H72" i="4" s="1"/>
  <c r="I134" i="1"/>
  <c r="I258" i="1" s="1"/>
  <c r="I11" i="4" s="1"/>
  <c r="I72" i="4" s="1"/>
  <c r="I237" i="1"/>
  <c r="J134" i="1"/>
  <c r="J237" i="1"/>
  <c r="J258" i="1"/>
  <c r="J11" i="4" s="1"/>
  <c r="J72" i="4" s="1"/>
  <c r="K11" i="1"/>
  <c r="K134" i="1" s="1"/>
  <c r="K258" i="1" s="1"/>
  <c r="K11" i="4" s="1"/>
  <c r="K72" i="4" s="1"/>
  <c r="K53" i="1"/>
  <c r="K237" i="1"/>
  <c r="L134" i="1"/>
  <c r="L237" i="1"/>
  <c r="L258" i="1"/>
  <c r="L11" i="4" s="1"/>
  <c r="L72" i="4" s="1"/>
  <c r="M134" i="1"/>
  <c r="M258" i="1" s="1"/>
  <c r="M11" i="4" s="1"/>
  <c r="M72" i="4" s="1"/>
  <c r="M237" i="1"/>
  <c r="N134" i="1"/>
  <c r="N237" i="1"/>
  <c r="N258" i="1"/>
  <c r="N11" i="4" s="1"/>
  <c r="N72" i="4" s="1"/>
  <c r="O134" i="1"/>
  <c r="O237" i="1"/>
  <c r="O258" i="1"/>
  <c r="O11" i="4" s="1"/>
  <c r="O72" i="4" s="1"/>
  <c r="P134" i="1"/>
  <c r="P237" i="1"/>
  <c r="P258" i="1"/>
  <c r="P11" i="4" s="1"/>
  <c r="P72" i="4" s="1"/>
  <c r="Q134" i="1"/>
  <c r="Q258" i="1" s="1"/>
  <c r="Q11" i="4" s="1"/>
  <c r="Q72" i="4" s="1"/>
  <c r="Q237" i="1"/>
  <c r="R134" i="1"/>
  <c r="R237" i="1"/>
  <c r="R258" i="1"/>
  <c r="R11" i="4" s="1"/>
  <c r="R72" i="4" s="1"/>
  <c r="S134" i="1"/>
  <c r="S237" i="1"/>
  <c r="S258" i="1"/>
  <c r="S11" i="4" s="1"/>
  <c r="S72" i="4" s="1"/>
  <c r="C135" i="1"/>
  <c r="C238" i="1"/>
  <c r="C259" i="1"/>
  <c r="C12" i="4" s="1"/>
  <c r="C73" i="4" s="1"/>
  <c r="D259" i="1"/>
  <c r="D12" i="4" s="1"/>
  <c r="D73" i="4" s="1"/>
  <c r="D238" i="1"/>
  <c r="E135" i="1"/>
  <c r="E238" i="1"/>
  <c r="E259" i="1"/>
  <c r="E12" i="4" s="1"/>
  <c r="E73" i="4" s="1"/>
  <c r="F135" i="1"/>
  <c r="F238" i="1"/>
  <c r="F259" i="1"/>
  <c r="F12" i="4" s="1"/>
  <c r="F73" i="4" s="1"/>
  <c r="G135" i="1"/>
  <c r="G238" i="1"/>
  <c r="G259" i="1"/>
  <c r="G12" i="4" s="1"/>
  <c r="G73" i="4" s="1"/>
  <c r="H135" i="1"/>
  <c r="H259" i="1" s="1"/>
  <c r="H12" i="4" s="1"/>
  <c r="H238" i="1"/>
  <c r="I135" i="1"/>
  <c r="I238" i="1"/>
  <c r="I259" i="1"/>
  <c r="I12" i="4" s="1"/>
  <c r="I73" i="4" s="1"/>
  <c r="J135" i="1"/>
  <c r="J238" i="1"/>
  <c r="J259" i="1"/>
  <c r="J12" i="4" s="1"/>
  <c r="J73" i="4" s="1"/>
  <c r="K12" i="1"/>
  <c r="K54" i="1"/>
  <c r="K135" i="1"/>
  <c r="K259" i="1" s="1"/>
  <c r="K12" i="4" s="1"/>
  <c r="K73" i="4" s="1"/>
  <c r="K238" i="1"/>
  <c r="L135" i="1"/>
  <c r="L238" i="1"/>
  <c r="L259" i="1" s="1"/>
  <c r="L12" i="4" s="1"/>
  <c r="L73" i="4" s="1"/>
  <c r="M135" i="1"/>
  <c r="M259" i="1" s="1"/>
  <c r="M12" i="4" s="1"/>
  <c r="M73" i="4" s="1"/>
  <c r="M238" i="1"/>
  <c r="N135" i="1"/>
  <c r="N238" i="1"/>
  <c r="N259" i="1"/>
  <c r="N12" i="4" s="1"/>
  <c r="N73" i="4" s="1"/>
  <c r="O135" i="1"/>
  <c r="O259" i="1" s="1"/>
  <c r="O238" i="1"/>
  <c r="P135" i="1"/>
  <c r="P238" i="1"/>
  <c r="P259" i="1" s="1"/>
  <c r="P12" i="4" s="1"/>
  <c r="P73" i="4" s="1"/>
  <c r="Q135" i="1"/>
  <c r="Q259" i="1" s="1"/>
  <c r="Q12" i="4" s="1"/>
  <c r="Q73" i="4" s="1"/>
  <c r="Q238" i="1"/>
  <c r="R135" i="1"/>
  <c r="R238" i="1"/>
  <c r="R259" i="1"/>
  <c r="R12" i="4" s="1"/>
  <c r="R73" i="4" s="1"/>
  <c r="S135" i="1"/>
  <c r="S259" i="1" s="1"/>
  <c r="S238" i="1"/>
  <c r="C136" i="1"/>
  <c r="C239" i="1"/>
  <c r="C260" i="1" s="1"/>
  <c r="C13" i="4" s="1"/>
  <c r="C74" i="4" s="1"/>
  <c r="D136" i="1"/>
  <c r="D260" i="1" s="1"/>
  <c r="D13" i="4" s="1"/>
  <c r="D74" i="4" s="1"/>
  <c r="D239" i="1"/>
  <c r="E136" i="1"/>
  <c r="E239" i="1"/>
  <c r="E260" i="1"/>
  <c r="E13" i="4" s="1"/>
  <c r="E74" i="4" s="1"/>
  <c r="F136" i="1"/>
  <c r="F260" i="1" s="1"/>
  <c r="F13" i="4" s="1"/>
  <c r="F74" i="4" s="1"/>
  <c r="F239" i="1"/>
  <c r="G136" i="1"/>
  <c r="G239" i="1"/>
  <c r="G260" i="1" s="1"/>
  <c r="G13" i="4" s="1"/>
  <c r="G74" i="4" s="1"/>
  <c r="H136" i="1"/>
  <c r="H260" i="1" s="1"/>
  <c r="H13" i="4" s="1"/>
  <c r="H74" i="4" s="1"/>
  <c r="H239" i="1"/>
  <c r="I136" i="1"/>
  <c r="I239" i="1"/>
  <c r="I260" i="1"/>
  <c r="I13" i="4" s="1"/>
  <c r="I74" i="4" s="1"/>
  <c r="J136" i="1"/>
  <c r="J260" i="1" s="1"/>
  <c r="J13" i="4" s="1"/>
  <c r="J74" i="4" s="1"/>
  <c r="J239" i="1"/>
  <c r="K13" i="1"/>
  <c r="K55" i="1"/>
  <c r="K136" i="1" s="1"/>
  <c r="K260" i="1" s="1"/>
  <c r="K13" i="4" s="1"/>
  <c r="K74" i="4" s="1"/>
  <c r="K239" i="1"/>
  <c r="L136" i="1"/>
  <c r="L239" i="1"/>
  <c r="L260" i="1" s="1"/>
  <c r="L13" i="4" s="1"/>
  <c r="L74" i="4" s="1"/>
  <c r="M136" i="1"/>
  <c r="M260" i="1" s="1"/>
  <c r="M13" i="4" s="1"/>
  <c r="M74" i="4" s="1"/>
  <c r="M239" i="1"/>
  <c r="N136" i="1"/>
  <c r="N239" i="1"/>
  <c r="N260" i="1"/>
  <c r="N13" i="4" s="1"/>
  <c r="N74" i="4" s="1"/>
  <c r="O136" i="1"/>
  <c r="O260" i="1" s="1"/>
  <c r="O13" i="4" s="1"/>
  <c r="O74" i="4" s="1"/>
  <c r="O239" i="1"/>
  <c r="P136" i="1"/>
  <c r="P239" i="1"/>
  <c r="P260" i="1" s="1"/>
  <c r="P13" i="4" s="1"/>
  <c r="P74" i="4" s="1"/>
  <c r="Q136" i="1"/>
  <c r="Q260" i="1" s="1"/>
  <c r="Q13" i="4" s="1"/>
  <c r="Q74" i="4" s="1"/>
  <c r="Q239" i="1"/>
  <c r="R136" i="1"/>
  <c r="R239" i="1"/>
  <c r="R260" i="1"/>
  <c r="R13" i="4" s="1"/>
  <c r="R74" i="4" s="1"/>
  <c r="S136" i="1"/>
  <c r="S260" i="1" s="1"/>
  <c r="S13" i="4" s="1"/>
  <c r="S74" i="4" s="1"/>
  <c r="S239" i="1"/>
  <c r="C137" i="1"/>
  <c r="C240" i="1"/>
  <c r="C261" i="1" s="1"/>
  <c r="C14" i="4" s="1"/>
  <c r="C75" i="4" s="1"/>
  <c r="D137" i="1"/>
  <c r="D261" i="1" s="1"/>
  <c r="D14" i="4" s="1"/>
  <c r="D75" i="4" s="1"/>
  <c r="D240" i="1"/>
  <c r="E137" i="1"/>
  <c r="E240" i="1"/>
  <c r="E261" i="1"/>
  <c r="E14" i="4" s="1"/>
  <c r="E75" i="4" s="1"/>
  <c r="F137" i="1"/>
  <c r="F261" i="1" s="1"/>
  <c r="F14" i="4" s="1"/>
  <c r="F75" i="4" s="1"/>
  <c r="F240" i="1"/>
  <c r="G137" i="1"/>
  <c r="G240" i="1"/>
  <c r="G261" i="1" s="1"/>
  <c r="G14" i="4" s="1"/>
  <c r="G75" i="4" s="1"/>
  <c r="H137" i="1"/>
  <c r="H261" i="1" s="1"/>
  <c r="H14" i="4" s="1"/>
  <c r="H75" i="4" s="1"/>
  <c r="H240" i="1"/>
  <c r="I137" i="1"/>
  <c r="I240" i="1"/>
  <c r="I261" i="1"/>
  <c r="I14" i="4" s="1"/>
  <c r="I75" i="4" s="1"/>
  <c r="J137" i="1"/>
  <c r="J261" i="1" s="1"/>
  <c r="J14" i="4" s="1"/>
  <c r="J75" i="4" s="1"/>
  <c r="J240" i="1"/>
  <c r="K14" i="1"/>
  <c r="K56" i="1"/>
  <c r="K137" i="1" s="1"/>
  <c r="K261" i="1" s="1"/>
  <c r="K14" i="4" s="1"/>
  <c r="K75" i="4" s="1"/>
  <c r="K240" i="1"/>
  <c r="K251" i="1" s="1"/>
  <c r="L137" i="1"/>
  <c r="L261" i="1" s="1"/>
  <c r="L14" i="4" s="1"/>
  <c r="L75" i="4" s="1"/>
  <c r="L240" i="1"/>
  <c r="M137" i="1"/>
  <c r="M240" i="1"/>
  <c r="M261" i="1"/>
  <c r="M14" i="4" s="1"/>
  <c r="M75" i="4" s="1"/>
  <c r="N137" i="1"/>
  <c r="N240" i="1"/>
  <c r="N261" i="1"/>
  <c r="N14" i="4" s="1"/>
  <c r="N75" i="4" s="1"/>
  <c r="O137" i="1"/>
  <c r="O240" i="1"/>
  <c r="O261" i="1"/>
  <c r="O14" i="4" s="1"/>
  <c r="O75" i="4" s="1"/>
  <c r="P137" i="1"/>
  <c r="P261" i="1" s="1"/>
  <c r="P14" i="4" s="1"/>
  <c r="P75" i="4" s="1"/>
  <c r="P240" i="1"/>
  <c r="Q137" i="1"/>
  <c r="Q240" i="1"/>
  <c r="Q261" i="1"/>
  <c r="Q14" i="4" s="1"/>
  <c r="Q75" i="4" s="1"/>
  <c r="R137" i="1"/>
  <c r="R240" i="1"/>
  <c r="R261" i="1"/>
  <c r="R14" i="4" s="1"/>
  <c r="R75" i="4" s="1"/>
  <c r="S137" i="1"/>
  <c r="S240" i="1"/>
  <c r="S251" i="1" s="1"/>
  <c r="S261" i="1"/>
  <c r="S14" i="4" s="1"/>
  <c r="S75" i="4" s="1"/>
  <c r="C138" i="1"/>
  <c r="C262" i="1" s="1"/>
  <c r="C15" i="4" s="1"/>
  <c r="C76" i="4" s="1"/>
  <c r="C241" i="1"/>
  <c r="D138" i="1"/>
  <c r="D241" i="1"/>
  <c r="D262" i="1"/>
  <c r="D15" i="4" s="1"/>
  <c r="D76" i="4" s="1"/>
  <c r="E138" i="1"/>
  <c r="E241" i="1"/>
  <c r="E262" i="1"/>
  <c r="E15" i="4" s="1"/>
  <c r="E76" i="4" s="1"/>
  <c r="F138" i="1"/>
  <c r="F241" i="1"/>
  <c r="F262" i="1"/>
  <c r="F15" i="4" s="1"/>
  <c r="F76" i="4" s="1"/>
  <c r="G138" i="1"/>
  <c r="G262" i="1" s="1"/>
  <c r="G15" i="4" s="1"/>
  <c r="G76" i="4" s="1"/>
  <c r="G241" i="1"/>
  <c r="H138" i="1"/>
  <c r="H241" i="1"/>
  <c r="H262" i="1"/>
  <c r="H15" i="4" s="1"/>
  <c r="H76" i="4" s="1"/>
  <c r="I138" i="1"/>
  <c r="I241" i="1"/>
  <c r="I262" i="1"/>
  <c r="I15" i="4" s="1"/>
  <c r="I76" i="4" s="1"/>
  <c r="J138" i="1"/>
  <c r="J241" i="1"/>
  <c r="J262" i="1"/>
  <c r="J15" i="4" s="1"/>
  <c r="J76" i="4" s="1"/>
  <c r="K15" i="1"/>
  <c r="K138" i="1" s="1"/>
  <c r="K262" i="1" s="1"/>
  <c r="K15" i="4" s="1"/>
  <c r="K76" i="4" s="1"/>
  <c r="K57" i="1"/>
  <c r="K241" i="1"/>
  <c r="L138" i="1"/>
  <c r="L262" i="1" s="1"/>
  <c r="L15" i="4" s="1"/>
  <c r="L76" i="4" s="1"/>
  <c r="L241" i="1"/>
  <c r="M138" i="1"/>
  <c r="M241" i="1"/>
  <c r="M262" i="1"/>
  <c r="M15" i="4" s="1"/>
  <c r="M76" i="4" s="1"/>
  <c r="N138" i="1"/>
  <c r="N262" i="1" s="1"/>
  <c r="N15" i="4" s="1"/>
  <c r="N76" i="4" s="1"/>
  <c r="N241" i="1"/>
  <c r="O138" i="1"/>
  <c r="O241" i="1"/>
  <c r="O262" i="1" s="1"/>
  <c r="O15" i="4" s="1"/>
  <c r="O76" i="4" s="1"/>
  <c r="P138" i="1"/>
  <c r="P262" i="1" s="1"/>
  <c r="P15" i="4" s="1"/>
  <c r="P76" i="4" s="1"/>
  <c r="P241" i="1"/>
  <c r="Q138" i="1"/>
  <c r="Q241" i="1"/>
  <c r="Q262" i="1"/>
  <c r="Q15" i="4" s="1"/>
  <c r="Q76" i="4" s="1"/>
  <c r="R138" i="1"/>
  <c r="R262" i="1" s="1"/>
  <c r="R15" i="4" s="1"/>
  <c r="R76" i="4" s="1"/>
  <c r="R241" i="1"/>
  <c r="S138" i="1"/>
  <c r="S241" i="1"/>
  <c r="S262" i="1" s="1"/>
  <c r="S15" i="4" s="1"/>
  <c r="S76" i="4" s="1"/>
  <c r="C139" i="1"/>
  <c r="C263" i="1" s="1"/>
  <c r="C16" i="4" s="1"/>
  <c r="C77" i="4" s="1"/>
  <c r="C242" i="1"/>
  <c r="D139" i="1"/>
  <c r="D242" i="1"/>
  <c r="D263" i="1"/>
  <c r="D16" i="4" s="1"/>
  <c r="D77" i="4" s="1"/>
  <c r="E139" i="1"/>
  <c r="E263" i="1" s="1"/>
  <c r="E16" i="4" s="1"/>
  <c r="E77" i="4" s="1"/>
  <c r="E242" i="1"/>
  <c r="F139" i="1"/>
  <c r="F242" i="1"/>
  <c r="F263" i="1" s="1"/>
  <c r="F16" i="4" s="1"/>
  <c r="F77" i="4" s="1"/>
  <c r="G139" i="1"/>
  <c r="G263" i="1" s="1"/>
  <c r="G16" i="4" s="1"/>
  <c r="G77" i="4" s="1"/>
  <c r="G242" i="1"/>
  <c r="H139" i="1"/>
  <c r="H242" i="1"/>
  <c r="H263" i="1"/>
  <c r="H16" i="4" s="1"/>
  <c r="H77" i="4" s="1"/>
  <c r="I139" i="1"/>
  <c r="I263" i="1" s="1"/>
  <c r="I16" i="4" s="1"/>
  <c r="I77" i="4" s="1"/>
  <c r="I242" i="1"/>
  <c r="J139" i="1"/>
  <c r="J242" i="1"/>
  <c r="J263" i="1" s="1"/>
  <c r="J16" i="4" s="1"/>
  <c r="J77" i="4" s="1"/>
  <c r="K16" i="1"/>
  <c r="K139" i="1" s="1"/>
  <c r="K263" i="1" s="1"/>
  <c r="K16" i="4" s="1"/>
  <c r="K77" i="4" s="1"/>
  <c r="K58" i="1"/>
  <c r="K242" i="1"/>
  <c r="L139" i="1"/>
  <c r="L263" i="1" s="1"/>
  <c r="L16" i="4" s="1"/>
  <c r="L77" i="4" s="1"/>
  <c r="L242" i="1"/>
  <c r="M139" i="1"/>
  <c r="M242" i="1"/>
  <c r="M263" i="1"/>
  <c r="M16" i="4" s="1"/>
  <c r="M77" i="4" s="1"/>
  <c r="N139" i="1"/>
  <c r="N263" i="1" s="1"/>
  <c r="N16" i="4" s="1"/>
  <c r="N77" i="4" s="1"/>
  <c r="N242" i="1"/>
  <c r="O139" i="1"/>
  <c r="O242" i="1"/>
  <c r="O263" i="1" s="1"/>
  <c r="O16" i="4" s="1"/>
  <c r="O77" i="4" s="1"/>
  <c r="P139" i="1"/>
  <c r="P263" i="1" s="1"/>
  <c r="P16" i="4" s="1"/>
  <c r="P77" i="4" s="1"/>
  <c r="P242" i="1"/>
  <c r="Q139" i="1"/>
  <c r="Q242" i="1"/>
  <c r="Q263" i="1"/>
  <c r="Q16" i="4" s="1"/>
  <c r="Q77" i="4" s="1"/>
  <c r="R139" i="1"/>
  <c r="R263" i="1" s="1"/>
  <c r="R16" i="4" s="1"/>
  <c r="R77" i="4" s="1"/>
  <c r="R242" i="1"/>
  <c r="S139" i="1"/>
  <c r="S242" i="1"/>
  <c r="S263" i="1" s="1"/>
  <c r="S16" i="4" s="1"/>
  <c r="S77" i="4" s="1"/>
  <c r="C140" i="1"/>
  <c r="C264" i="1" s="1"/>
  <c r="C17" i="4" s="1"/>
  <c r="C78" i="4" s="1"/>
  <c r="C243" i="1"/>
  <c r="D140" i="1"/>
  <c r="D243" i="1"/>
  <c r="D264" i="1"/>
  <c r="D17" i="4" s="1"/>
  <c r="D78" i="4" s="1"/>
  <c r="E140" i="1"/>
  <c r="E264" i="1" s="1"/>
  <c r="E17" i="4" s="1"/>
  <c r="E78" i="4" s="1"/>
  <c r="E243" i="1"/>
  <c r="F140" i="1"/>
  <c r="F243" i="1"/>
  <c r="F264" i="1" s="1"/>
  <c r="F17" i="4" s="1"/>
  <c r="F78" i="4" s="1"/>
  <c r="G140" i="1"/>
  <c r="G264" i="1" s="1"/>
  <c r="G17" i="4" s="1"/>
  <c r="G78" i="4" s="1"/>
  <c r="G243" i="1"/>
  <c r="G251" i="1" s="1"/>
  <c r="H140" i="1"/>
  <c r="H243" i="1"/>
  <c r="H264" i="1"/>
  <c r="H17" i="4" s="1"/>
  <c r="H78" i="4" s="1"/>
  <c r="I140" i="1"/>
  <c r="I264" i="1" s="1"/>
  <c r="I17" i="4" s="1"/>
  <c r="I78" i="4" s="1"/>
  <c r="I243" i="1"/>
  <c r="J140" i="1"/>
  <c r="J243" i="1"/>
  <c r="J264" i="1" s="1"/>
  <c r="J17" i="4" s="1"/>
  <c r="J78" i="4" s="1"/>
  <c r="K17" i="1"/>
  <c r="K140" i="1" s="1"/>
  <c r="K264" i="1" s="1"/>
  <c r="K17" i="4" s="1"/>
  <c r="K78" i="4" s="1"/>
  <c r="K59" i="1"/>
  <c r="K67" i="1" s="1"/>
  <c r="K243" i="1"/>
  <c r="L140" i="1"/>
  <c r="L243" i="1"/>
  <c r="L264" i="1"/>
  <c r="L17" i="4" s="1"/>
  <c r="L78" i="4" s="1"/>
  <c r="M140" i="1"/>
  <c r="M243" i="1"/>
  <c r="M264" i="1"/>
  <c r="M17" i="4" s="1"/>
  <c r="M78" i="4" s="1"/>
  <c r="N140" i="1"/>
  <c r="N243" i="1"/>
  <c r="N264" i="1"/>
  <c r="N17" i="4" s="1"/>
  <c r="N78" i="4" s="1"/>
  <c r="O140" i="1"/>
  <c r="O264" i="1" s="1"/>
  <c r="O17" i="4" s="1"/>
  <c r="O78" i="4" s="1"/>
  <c r="O243" i="1"/>
  <c r="P140" i="1"/>
  <c r="P243" i="1"/>
  <c r="P264" i="1"/>
  <c r="P17" i="4" s="1"/>
  <c r="P78" i="4" s="1"/>
  <c r="Q140" i="1"/>
  <c r="Q243" i="1"/>
  <c r="Q264" i="1"/>
  <c r="Q17" i="4" s="1"/>
  <c r="Q78" i="4" s="1"/>
  <c r="R140" i="1"/>
  <c r="R243" i="1"/>
  <c r="R264" i="1"/>
  <c r="R17" i="4" s="1"/>
  <c r="R78" i="4" s="1"/>
  <c r="S140" i="1"/>
  <c r="S264" i="1" s="1"/>
  <c r="S17" i="4" s="1"/>
  <c r="S78" i="4" s="1"/>
  <c r="S243" i="1"/>
  <c r="C141" i="1"/>
  <c r="C244" i="1"/>
  <c r="C265" i="1"/>
  <c r="C18" i="4" s="1"/>
  <c r="C79" i="4" s="1"/>
  <c r="D141" i="1"/>
  <c r="D244" i="1"/>
  <c r="D265" i="1"/>
  <c r="D18" i="4" s="1"/>
  <c r="D79" i="4" s="1"/>
  <c r="E141" i="1"/>
  <c r="E244" i="1"/>
  <c r="E251" i="1" s="1"/>
  <c r="E265" i="1"/>
  <c r="E18" i="4" s="1"/>
  <c r="E79" i="4" s="1"/>
  <c r="F141" i="1"/>
  <c r="F265" i="1" s="1"/>
  <c r="F18" i="4" s="1"/>
  <c r="F79" i="4" s="1"/>
  <c r="F244" i="1"/>
  <c r="G141" i="1"/>
  <c r="G244" i="1"/>
  <c r="G265" i="1"/>
  <c r="G18" i="4" s="1"/>
  <c r="G79" i="4" s="1"/>
  <c r="H141" i="1"/>
  <c r="H244" i="1"/>
  <c r="H265" i="1"/>
  <c r="H18" i="4" s="1"/>
  <c r="H79" i="4" s="1"/>
  <c r="I141" i="1"/>
  <c r="I244" i="1"/>
  <c r="I265" i="1"/>
  <c r="I18" i="4" s="1"/>
  <c r="I79" i="4" s="1"/>
  <c r="J141" i="1"/>
  <c r="J265" i="1" s="1"/>
  <c r="J18" i="4" s="1"/>
  <c r="J79" i="4" s="1"/>
  <c r="J244" i="1"/>
  <c r="K18" i="1"/>
  <c r="K60" i="1"/>
  <c r="K141" i="1"/>
  <c r="K265" i="1" s="1"/>
  <c r="K18" i="4" s="1"/>
  <c r="K79" i="4" s="1"/>
  <c r="K244" i="1"/>
  <c r="L141" i="1"/>
  <c r="L244" i="1"/>
  <c r="L265" i="1"/>
  <c r="L18" i="4" s="1"/>
  <c r="L79" i="4" s="1"/>
  <c r="M141" i="1"/>
  <c r="M265" i="1" s="1"/>
  <c r="M18" i="4" s="1"/>
  <c r="M79" i="4" s="1"/>
  <c r="M244" i="1"/>
  <c r="N141" i="1"/>
  <c r="N244" i="1"/>
  <c r="N265" i="1" s="1"/>
  <c r="N18" i="4" s="1"/>
  <c r="N79" i="4" s="1"/>
  <c r="O141" i="1"/>
  <c r="O265" i="1" s="1"/>
  <c r="O18" i="4" s="1"/>
  <c r="O79" i="4" s="1"/>
  <c r="O244" i="1"/>
  <c r="P141" i="1"/>
  <c r="P244" i="1"/>
  <c r="P265" i="1"/>
  <c r="P18" i="4" s="1"/>
  <c r="P79" i="4" s="1"/>
  <c r="Q141" i="1"/>
  <c r="Q265" i="1" s="1"/>
  <c r="Q18" i="4" s="1"/>
  <c r="Q79" i="4" s="1"/>
  <c r="Q244" i="1"/>
  <c r="R141" i="1"/>
  <c r="R244" i="1"/>
  <c r="R265" i="1" s="1"/>
  <c r="R18" i="4" s="1"/>
  <c r="R79" i="4" s="1"/>
  <c r="S141" i="1"/>
  <c r="S265" i="1" s="1"/>
  <c r="S18" i="4" s="1"/>
  <c r="S79" i="4" s="1"/>
  <c r="S244" i="1"/>
  <c r="C142" i="1"/>
  <c r="C245" i="1"/>
  <c r="C266" i="1"/>
  <c r="C19" i="4" s="1"/>
  <c r="C80" i="4" s="1"/>
  <c r="D142" i="1"/>
  <c r="D266" i="1" s="1"/>
  <c r="D19" i="4" s="1"/>
  <c r="D80" i="4" s="1"/>
  <c r="D245" i="1"/>
  <c r="E142" i="1"/>
  <c r="E245" i="1"/>
  <c r="E266" i="1" s="1"/>
  <c r="E19" i="4" s="1"/>
  <c r="E80" i="4" s="1"/>
  <c r="F142" i="1"/>
  <c r="F266" i="1" s="1"/>
  <c r="F19" i="4" s="1"/>
  <c r="F80" i="4" s="1"/>
  <c r="F245" i="1"/>
  <c r="G142" i="1"/>
  <c r="G245" i="1"/>
  <c r="G266" i="1"/>
  <c r="G19" i="4" s="1"/>
  <c r="G80" i="4" s="1"/>
  <c r="H142" i="1"/>
  <c r="H266" i="1" s="1"/>
  <c r="H19" i="4" s="1"/>
  <c r="H80" i="4" s="1"/>
  <c r="H245" i="1"/>
  <c r="I142" i="1"/>
  <c r="I245" i="1"/>
  <c r="I266" i="1" s="1"/>
  <c r="I19" i="4" s="1"/>
  <c r="I80" i="4" s="1"/>
  <c r="J142" i="1"/>
  <c r="J266" i="1" s="1"/>
  <c r="J19" i="4" s="1"/>
  <c r="J80" i="4" s="1"/>
  <c r="J245" i="1"/>
  <c r="K19" i="1"/>
  <c r="K61" i="1"/>
  <c r="K142" i="1"/>
  <c r="K266" i="1" s="1"/>
  <c r="K19" i="4" s="1"/>
  <c r="K80" i="4" s="1"/>
  <c r="K245" i="1"/>
  <c r="L142" i="1"/>
  <c r="L245" i="1"/>
  <c r="L266" i="1"/>
  <c r="L19" i="4" s="1"/>
  <c r="L80" i="4" s="1"/>
  <c r="M142" i="1"/>
  <c r="M266" i="1" s="1"/>
  <c r="M19" i="4" s="1"/>
  <c r="M80" i="4" s="1"/>
  <c r="M245" i="1"/>
  <c r="N142" i="1"/>
  <c r="N245" i="1"/>
  <c r="N266" i="1" s="1"/>
  <c r="N19" i="4" s="1"/>
  <c r="N80" i="4" s="1"/>
  <c r="O142" i="1"/>
  <c r="O266" i="1" s="1"/>
  <c r="O19" i="4" s="1"/>
  <c r="O80" i="4" s="1"/>
  <c r="O245" i="1"/>
  <c r="P142" i="1"/>
  <c r="P245" i="1"/>
  <c r="P266" i="1"/>
  <c r="P19" i="4" s="1"/>
  <c r="P80" i="4" s="1"/>
  <c r="Q142" i="1"/>
  <c r="Q266" i="1" s="1"/>
  <c r="Q19" i="4" s="1"/>
  <c r="Q80" i="4" s="1"/>
  <c r="Q245" i="1"/>
  <c r="R142" i="1"/>
  <c r="R245" i="1"/>
  <c r="R266" i="1" s="1"/>
  <c r="R19" i="4" s="1"/>
  <c r="R80" i="4" s="1"/>
  <c r="S142" i="1"/>
  <c r="S266" i="1" s="1"/>
  <c r="S19" i="4" s="1"/>
  <c r="S80" i="4" s="1"/>
  <c r="S245" i="1"/>
  <c r="C143" i="1"/>
  <c r="C246" i="1"/>
  <c r="C267" i="1"/>
  <c r="C20" i="4" s="1"/>
  <c r="C81" i="4" s="1"/>
  <c r="D143" i="1"/>
  <c r="D267" i="1" s="1"/>
  <c r="D20" i="4" s="1"/>
  <c r="D81" i="4" s="1"/>
  <c r="D246" i="1"/>
  <c r="E143" i="1"/>
  <c r="E246" i="1"/>
  <c r="E267" i="1" s="1"/>
  <c r="E20" i="4" s="1"/>
  <c r="E81" i="4" s="1"/>
  <c r="F143" i="1"/>
  <c r="F267" i="1" s="1"/>
  <c r="F20" i="4" s="1"/>
  <c r="F81" i="4" s="1"/>
  <c r="F246" i="1"/>
  <c r="F251" i="1" s="1"/>
  <c r="G143" i="1"/>
  <c r="G246" i="1"/>
  <c r="G267" i="1"/>
  <c r="G20" i="4" s="1"/>
  <c r="G81" i="4" s="1"/>
  <c r="H143" i="1"/>
  <c r="H267" i="1" s="1"/>
  <c r="H20" i="4" s="1"/>
  <c r="H81" i="4" s="1"/>
  <c r="H246" i="1"/>
  <c r="I143" i="1"/>
  <c r="I246" i="1"/>
  <c r="I267" i="1" s="1"/>
  <c r="I20" i="4" s="1"/>
  <c r="I81" i="4" s="1"/>
  <c r="J143" i="1"/>
  <c r="J267" i="1" s="1"/>
  <c r="J20" i="4" s="1"/>
  <c r="J81" i="4" s="1"/>
  <c r="J246" i="1"/>
  <c r="K20" i="1"/>
  <c r="K62" i="1"/>
  <c r="K143" i="1"/>
  <c r="K246" i="1"/>
  <c r="K267" i="1"/>
  <c r="K20" i="4" s="1"/>
  <c r="K81" i="4" s="1"/>
  <c r="L143" i="1"/>
  <c r="L246" i="1"/>
  <c r="L267" i="1"/>
  <c r="L20" i="4" s="1"/>
  <c r="L81" i="4" s="1"/>
  <c r="M143" i="1"/>
  <c r="M246" i="1"/>
  <c r="M267" i="1" s="1"/>
  <c r="M20" i="4" s="1"/>
  <c r="M81" i="4" s="1"/>
  <c r="N143" i="1"/>
  <c r="N267" i="1" s="1"/>
  <c r="N20" i="4" s="1"/>
  <c r="N81" i="4" s="1"/>
  <c r="N246" i="1"/>
  <c r="O143" i="1"/>
  <c r="O246" i="1"/>
  <c r="O267" i="1"/>
  <c r="O20" i="4" s="1"/>
  <c r="O81" i="4" s="1"/>
  <c r="P143" i="1"/>
  <c r="P246" i="1"/>
  <c r="P267" i="1"/>
  <c r="P20" i="4" s="1"/>
  <c r="P81" i="4" s="1"/>
  <c r="Q143" i="1"/>
  <c r="Q246" i="1"/>
  <c r="Q267" i="1"/>
  <c r="Q20" i="4" s="1"/>
  <c r="Q81" i="4" s="1"/>
  <c r="R143" i="1"/>
  <c r="R267" i="1" s="1"/>
  <c r="R20" i="4" s="1"/>
  <c r="R81" i="4" s="1"/>
  <c r="R246" i="1"/>
  <c r="S143" i="1"/>
  <c r="S246" i="1"/>
  <c r="S267" i="1"/>
  <c r="S20" i="4" s="1"/>
  <c r="S81" i="4" s="1"/>
  <c r="C144" i="1"/>
  <c r="C247" i="1"/>
  <c r="C268" i="1"/>
  <c r="C21" i="4" s="1"/>
  <c r="C82" i="4" s="1"/>
  <c r="D144" i="1"/>
  <c r="D247" i="1"/>
  <c r="D268" i="1"/>
  <c r="D21" i="4" s="1"/>
  <c r="D82" i="4" s="1"/>
  <c r="E144" i="1"/>
  <c r="E268" i="1" s="1"/>
  <c r="E21" i="4" s="1"/>
  <c r="E82" i="4" s="1"/>
  <c r="E247" i="1"/>
  <c r="F144" i="1"/>
  <c r="F247" i="1"/>
  <c r="F268" i="1"/>
  <c r="F21" i="4" s="1"/>
  <c r="F82" i="4" s="1"/>
  <c r="G144" i="1"/>
  <c r="G247" i="1"/>
  <c r="G268" i="1"/>
  <c r="G21" i="4" s="1"/>
  <c r="G82" i="4" s="1"/>
  <c r="H144" i="1"/>
  <c r="H247" i="1"/>
  <c r="H268" i="1"/>
  <c r="H21" i="4" s="1"/>
  <c r="I144" i="1"/>
  <c r="I268" i="1" s="1"/>
  <c r="I21" i="4" s="1"/>
  <c r="I82" i="4" s="1"/>
  <c r="I247" i="1"/>
  <c r="J144" i="1"/>
  <c r="J247" i="1"/>
  <c r="J268" i="1"/>
  <c r="J21" i="4" s="1"/>
  <c r="J82" i="4" s="1"/>
  <c r="K21" i="1"/>
  <c r="K63" i="1"/>
  <c r="K144" i="1"/>
  <c r="K247" i="1"/>
  <c r="K268" i="1"/>
  <c r="K21" i="4" s="1"/>
  <c r="K82" i="4" s="1"/>
  <c r="L144" i="1"/>
  <c r="L268" i="1" s="1"/>
  <c r="L21" i="4" s="1"/>
  <c r="L247" i="1"/>
  <c r="M144" i="1"/>
  <c r="M247" i="1"/>
  <c r="M268" i="1" s="1"/>
  <c r="M21" i="4" s="1"/>
  <c r="M82" i="4" s="1"/>
  <c r="N144" i="1"/>
  <c r="N268" i="1" s="1"/>
  <c r="N21" i="4" s="1"/>
  <c r="N82" i="4" s="1"/>
  <c r="N247" i="1"/>
  <c r="O144" i="1"/>
  <c r="O247" i="1"/>
  <c r="O268" i="1"/>
  <c r="O21" i="4" s="1"/>
  <c r="O82" i="4" s="1"/>
  <c r="P144" i="1"/>
  <c r="P268" i="1" s="1"/>
  <c r="P21" i="4" s="1"/>
  <c r="P82" i="4" s="1"/>
  <c r="P247" i="1"/>
  <c r="Q144" i="1"/>
  <c r="Q247" i="1"/>
  <c r="Q268" i="1" s="1"/>
  <c r="Q21" i="4" s="1"/>
  <c r="Q82" i="4" s="1"/>
  <c r="R144" i="1"/>
  <c r="R268" i="1" s="1"/>
  <c r="R21" i="4" s="1"/>
  <c r="R82" i="4" s="1"/>
  <c r="R247" i="1"/>
  <c r="S144" i="1"/>
  <c r="S247" i="1"/>
  <c r="S268" i="1"/>
  <c r="S21" i="4" s="1"/>
  <c r="S82" i="4" s="1"/>
  <c r="C145" i="1"/>
  <c r="C269" i="1" s="1"/>
  <c r="C22" i="4" s="1"/>
  <c r="C83" i="4" s="1"/>
  <c r="C248" i="1"/>
  <c r="D145" i="1"/>
  <c r="D248" i="1"/>
  <c r="D269" i="1" s="1"/>
  <c r="D22" i="4" s="1"/>
  <c r="D83" i="4" s="1"/>
  <c r="E145" i="1"/>
  <c r="E269" i="1" s="1"/>
  <c r="E22" i="4" s="1"/>
  <c r="E83" i="4" s="1"/>
  <c r="E248" i="1"/>
  <c r="F145" i="1"/>
  <c r="F248" i="1"/>
  <c r="F269" i="1"/>
  <c r="F22" i="4" s="1"/>
  <c r="F83" i="4" s="1"/>
  <c r="G145" i="1"/>
  <c r="G269" i="1" s="1"/>
  <c r="G22" i="4" s="1"/>
  <c r="G83" i="4" s="1"/>
  <c r="G248" i="1"/>
  <c r="H145" i="1"/>
  <c r="H248" i="1"/>
  <c r="H269" i="1" s="1"/>
  <c r="H22" i="4" s="1"/>
  <c r="H83" i="4" s="1"/>
  <c r="I145" i="1"/>
  <c r="I269" i="1" s="1"/>
  <c r="I22" i="4" s="1"/>
  <c r="I83" i="4" s="1"/>
  <c r="I248" i="1"/>
  <c r="J145" i="1"/>
  <c r="J248" i="1"/>
  <c r="J269" i="1"/>
  <c r="J22" i="4" s="1"/>
  <c r="J83" i="4" s="1"/>
  <c r="K22" i="1"/>
  <c r="K145" i="1" s="1"/>
  <c r="K269" i="1" s="1"/>
  <c r="K22" i="4" s="1"/>
  <c r="K83" i="4" s="1"/>
  <c r="K64" i="1"/>
  <c r="K248" i="1"/>
  <c r="L145" i="1"/>
  <c r="L269" i="1" s="1"/>
  <c r="L22" i="4" s="1"/>
  <c r="L83" i="4" s="1"/>
  <c r="L248" i="1"/>
  <c r="M145" i="1"/>
  <c r="M248" i="1"/>
  <c r="M269" i="1" s="1"/>
  <c r="M22" i="4" s="1"/>
  <c r="M83" i="4" s="1"/>
  <c r="N145" i="1"/>
  <c r="N269" i="1" s="1"/>
  <c r="N22" i="4" s="1"/>
  <c r="N83" i="4" s="1"/>
  <c r="N248" i="1"/>
  <c r="O145" i="1"/>
  <c r="O248" i="1"/>
  <c r="O269" i="1"/>
  <c r="O22" i="4" s="1"/>
  <c r="O83" i="4" s="1"/>
  <c r="P145" i="1"/>
  <c r="P269" i="1" s="1"/>
  <c r="P22" i="4" s="1"/>
  <c r="P248" i="1"/>
  <c r="Q145" i="1"/>
  <c r="Q248" i="1"/>
  <c r="Q269" i="1" s="1"/>
  <c r="Q22" i="4" s="1"/>
  <c r="Q83" i="4" s="1"/>
  <c r="R145" i="1"/>
  <c r="R269" i="1" s="1"/>
  <c r="R22" i="4" s="1"/>
  <c r="R83" i="4" s="1"/>
  <c r="R248" i="1"/>
  <c r="S145" i="1"/>
  <c r="S248" i="1"/>
  <c r="S269" i="1"/>
  <c r="S22" i="4" s="1"/>
  <c r="S83" i="4" s="1"/>
  <c r="C146" i="1"/>
  <c r="C270" i="1" s="1"/>
  <c r="C23" i="4" s="1"/>
  <c r="C84" i="4" s="1"/>
  <c r="C249" i="1"/>
  <c r="D146" i="1"/>
  <c r="D249" i="1"/>
  <c r="D270" i="1" s="1"/>
  <c r="D23" i="4" s="1"/>
  <c r="E146" i="1"/>
  <c r="E270" i="1" s="1"/>
  <c r="E23" i="4" s="1"/>
  <c r="E84" i="4" s="1"/>
  <c r="E249" i="1"/>
  <c r="F146" i="1"/>
  <c r="F249" i="1"/>
  <c r="F270" i="1"/>
  <c r="F23" i="4" s="1"/>
  <c r="F84" i="4" s="1"/>
  <c r="G146" i="1"/>
  <c r="G270" i="1" s="1"/>
  <c r="G23" i="4" s="1"/>
  <c r="G84" i="4" s="1"/>
  <c r="G249" i="1"/>
  <c r="H146" i="1"/>
  <c r="H249" i="1"/>
  <c r="H270" i="1" s="1"/>
  <c r="H23" i="4" s="1"/>
  <c r="H84" i="4" s="1"/>
  <c r="I146" i="1"/>
  <c r="I270" i="1" s="1"/>
  <c r="I23" i="4" s="1"/>
  <c r="I84" i="4" s="1"/>
  <c r="I249" i="1"/>
  <c r="I251" i="1" s="1"/>
  <c r="J146" i="1"/>
  <c r="J249" i="1"/>
  <c r="J270" i="1"/>
  <c r="J23" i="4" s="1"/>
  <c r="K23" i="1"/>
  <c r="K146" i="1" s="1"/>
  <c r="K270" i="1" s="1"/>
  <c r="K23" i="4" s="1"/>
  <c r="K84" i="4" s="1"/>
  <c r="K65" i="1"/>
  <c r="K249" i="1"/>
  <c r="L146" i="1"/>
  <c r="L249" i="1"/>
  <c r="L270" i="1"/>
  <c r="L23" i="4" s="1"/>
  <c r="L84" i="4" s="1"/>
  <c r="M146" i="1"/>
  <c r="M270" i="1" s="1"/>
  <c r="M23" i="4" s="1"/>
  <c r="M84" i="4" s="1"/>
  <c r="M249" i="1"/>
  <c r="N146" i="1"/>
  <c r="N249" i="1"/>
  <c r="N270" i="1"/>
  <c r="N23" i="4" s="1"/>
  <c r="N84" i="4" s="1"/>
  <c r="O146" i="1"/>
  <c r="O249" i="1"/>
  <c r="O270" i="1"/>
  <c r="O23" i="4" s="1"/>
  <c r="O84" i="4" s="1"/>
  <c r="P146" i="1"/>
  <c r="P249" i="1"/>
  <c r="P270" i="1"/>
  <c r="P23" i="4" s="1"/>
  <c r="P84" i="4" s="1"/>
  <c r="Q146" i="1"/>
  <c r="Q270" i="1" s="1"/>
  <c r="Q23" i="4" s="1"/>
  <c r="Q84" i="4" s="1"/>
  <c r="Q249" i="1"/>
  <c r="R146" i="1"/>
  <c r="R249" i="1"/>
  <c r="R270" i="1"/>
  <c r="R23" i="4" s="1"/>
  <c r="R84" i="4" s="1"/>
  <c r="S146" i="1"/>
  <c r="S249" i="1"/>
  <c r="S270" i="1"/>
  <c r="S23" i="4" s="1"/>
  <c r="S84" i="4" s="1"/>
  <c r="C147" i="1"/>
  <c r="C250" i="1"/>
  <c r="C271" i="1"/>
  <c r="C24" i="4" s="1"/>
  <c r="C85" i="4" s="1"/>
  <c r="D147" i="1"/>
  <c r="D271" i="1" s="1"/>
  <c r="D24" i="4" s="1"/>
  <c r="D85" i="4" s="1"/>
  <c r="D250" i="1"/>
  <c r="E147" i="1"/>
  <c r="E250" i="1"/>
  <c r="E271" i="1"/>
  <c r="E24" i="4" s="1"/>
  <c r="F147" i="1"/>
  <c r="F250" i="1"/>
  <c r="F271" i="1"/>
  <c r="F24" i="4" s="1"/>
  <c r="F85" i="4" s="1"/>
  <c r="G147" i="1"/>
  <c r="G250" i="1"/>
  <c r="G271" i="1"/>
  <c r="G24" i="4" s="1"/>
  <c r="G85" i="4" s="1"/>
  <c r="H147" i="1"/>
  <c r="H271" i="1" s="1"/>
  <c r="H24" i="4" s="1"/>
  <c r="H85" i="4" s="1"/>
  <c r="H250" i="1"/>
  <c r="I147" i="1"/>
  <c r="I250" i="1"/>
  <c r="I271" i="1"/>
  <c r="I24" i="4" s="1"/>
  <c r="I85" i="4" s="1"/>
  <c r="J147" i="1"/>
  <c r="J250" i="1"/>
  <c r="J271" i="1"/>
  <c r="J24" i="4" s="1"/>
  <c r="J85" i="4" s="1"/>
  <c r="K24" i="1"/>
  <c r="K66" i="1"/>
  <c r="K147" i="1"/>
  <c r="K271" i="1" s="1"/>
  <c r="K24" i="4" s="1"/>
  <c r="K85" i="4" s="1"/>
  <c r="K250" i="1"/>
  <c r="L147" i="1"/>
  <c r="L250" i="1"/>
  <c r="L271" i="1"/>
  <c r="L24" i="4" s="1"/>
  <c r="L85" i="4" s="1"/>
  <c r="M147" i="1"/>
  <c r="M271" i="1" s="1"/>
  <c r="M24" i="4" s="1"/>
  <c r="M85" i="4" s="1"/>
  <c r="M250" i="1"/>
  <c r="N147" i="1"/>
  <c r="N250" i="1"/>
  <c r="N271" i="1"/>
  <c r="N24" i="4" s="1"/>
  <c r="N85" i="4" s="1"/>
  <c r="O147" i="1"/>
  <c r="O271" i="1" s="1"/>
  <c r="O24" i="4" s="1"/>
  <c r="O250" i="1"/>
  <c r="P147" i="1"/>
  <c r="P250" i="1"/>
  <c r="P271" i="1"/>
  <c r="P24" i="4" s="1"/>
  <c r="P85" i="4" s="1"/>
  <c r="Q147" i="1"/>
  <c r="Q271" i="1" s="1"/>
  <c r="Q24" i="4" s="1"/>
  <c r="Q85" i="4" s="1"/>
  <c r="Q250" i="1"/>
  <c r="R147" i="1"/>
  <c r="R250" i="1"/>
  <c r="R271" i="1"/>
  <c r="R24" i="4" s="1"/>
  <c r="S147" i="1"/>
  <c r="S271" i="1" s="1"/>
  <c r="S24" i="4" s="1"/>
  <c r="S85" i="4" s="1"/>
  <c r="S250" i="1"/>
  <c r="D133" i="1"/>
  <c r="D236" i="1"/>
  <c r="D257" i="1"/>
  <c r="D10" i="4" s="1"/>
  <c r="E133" i="1"/>
  <c r="E257" i="1" s="1"/>
  <c r="E236" i="1"/>
  <c r="F133" i="1"/>
  <c r="F236" i="1"/>
  <c r="F257" i="1"/>
  <c r="F272" i="1" s="1"/>
  <c r="G133" i="1"/>
  <c r="G257" i="1" s="1"/>
  <c r="G236" i="1"/>
  <c r="H133" i="1"/>
  <c r="H236" i="1"/>
  <c r="H251" i="1" s="1"/>
  <c r="H257" i="1"/>
  <c r="H10" i="4" s="1"/>
  <c r="I133" i="1"/>
  <c r="I257" i="1" s="1"/>
  <c r="I236" i="1"/>
  <c r="J133" i="1"/>
  <c r="J148" i="1" s="1"/>
  <c r="J236" i="1"/>
  <c r="J251" i="1" s="1"/>
  <c r="J257" i="1"/>
  <c r="J10" i="4" s="1"/>
  <c r="K10" i="1"/>
  <c r="K133" i="1" s="1"/>
  <c r="K52" i="1"/>
  <c r="K236" i="1"/>
  <c r="L133" i="1"/>
  <c r="L148" i="1" s="1"/>
  <c r="L236" i="1"/>
  <c r="L251" i="1" s="1"/>
  <c r="M133" i="1"/>
  <c r="M148" i="1" s="1"/>
  <c r="M236" i="1"/>
  <c r="M251" i="1" s="1"/>
  <c r="N133" i="1"/>
  <c r="N257" i="1" s="1"/>
  <c r="N236" i="1"/>
  <c r="N251" i="1" s="1"/>
  <c r="O133" i="1"/>
  <c r="O236" i="1"/>
  <c r="O257" i="1"/>
  <c r="O10" i="4" s="1"/>
  <c r="P133" i="1"/>
  <c r="P257" i="1" s="1"/>
  <c r="P236" i="1"/>
  <c r="Q133" i="1"/>
  <c r="Q236" i="1"/>
  <c r="Q257" i="1" s="1"/>
  <c r="R133" i="1"/>
  <c r="R257" i="1" s="1"/>
  <c r="R236" i="1"/>
  <c r="R251" i="1" s="1"/>
  <c r="S133" i="1"/>
  <c r="S236" i="1"/>
  <c r="S257" i="1"/>
  <c r="S10" i="4" s="1"/>
  <c r="C133" i="1"/>
  <c r="C257" i="1" s="1"/>
  <c r="C236" i="1"/>
  <c r="D256" i="1"/>
  <c r="E256" i="1" s="1"/>
  <c r="F256" i="1" s="1"/>
  <c r="G256" i="1" s="1"/>
  <c r="H256" i="1" s="1"/>
  <c r="I256" i="1" s="1"/>
  <c r="J256" i="1" s="1"/>
  <c r="P251" i="1"/>
  <c r="O251" i="1"/>
  <c r="D251" i="1"/>
  <c r="C251" i="1"/>
  <c r="D235" i="1"/>
  <c r="E235" i="1" s="1"/>
  <c r="F235" i="1" s="1"/>
  <c r="G235" i="1" s="1"/>
  <c r="H235" i="1" s="1"/>
  <c r="I235" i="1" s="1"/>
  <c r="J235" i="1" s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D214" i="1"/>
  <c r="E214" i="1" s="1"/>
  <c r="F214" i="1" s="1"/>
  <c r="G214" i="1" s="1"/>
  <c r="H214" i="1" s="1"/>
  <c r="I214" i="1" s="1"/>
  <c r="J214" i="1" s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D194" i="1"/>
  <c r="E194" i="1" s="1"/>
  <c r="F194" i="1" s="1"/>
  <c r="G194" i="1" s="1"/>
  <c r="H194" i="1" s="1"/>
  <c r="I194" i="1" s="1"/>
  <c r="J194" i="1" s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D174" i="1"/>
  <c r="E174" i="1" s="1"/>
  <c r="F174" i="1" s="1"/>
  <c r="G174" i="1" s="1"/>
  <c r="H174" i="1" s="1"/>
  <c r="I174" i="1" s="1"/>
  <c r="J174" i="1" s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D153" i="1"/>
  <c r="E153" i="1" s="1"/>
  <c r="F153" i="1" s="1"/>
  <c r="G153" i="1" s="1"/>
  <c r="H153" i="1" s="1"/>
  <c r="I153" i="1" s="1"/>
  <c r="J153" i="1" s="1"/>
  <c r="O148" i="1"/>
  <c r="D148" i="1"/>
  <c r="C148" i="1"/>
  <c r="D132" i="1"/>
  <c r="E132" i="1" s="1"/>
  <c r="F132" i="1" s="1"/>
  <c r="G132" i="1" s="1"/>
  <c r="H132" i="1" s="1"/>
  <c r="I132" i="1" s="1"/>
  <c r="J132" i="1" s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D112" i="1"/>
  <c r="E112" i="1" s="1"/>
  <c r="F112" i="1" s="1"/>
  <c r="G112" i="1" s="1"/>
  <c r="H112" i="1" s="1"/>
  <c r="I112" i="1" s="1"/>
  <c r="J112" i="1" s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D92" i="1"/>
  <c r="E92" i="1" s="1"/>
  <c r="F92" i="1" s="1"/>
  <c r="G92" i="1" s="1"/>
  <c r="H92" i="1" s="1"/>
  <c r="I92" i="1" s="1"/>
  <c r="J92" i="1" s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D72" i="1"/>
  <c r="E72" i="1" s="1"/>
  <c r="F72" i="1" s="1"/>
  <c r="G72" i="1" s="1"/>
  <c r="H72" i="1" s="1"/>
  <c r="I72" i="1" s="1"/>
  <c r="J72" i="1" s="1"/>
  <c r="S67" i="1"/>
  <c r="R67" i="1"/>
  <c r="Q67" i="1"/>
  <c r="P67" i="1"/>
  <c r="O67" i="1"/>
  <c r="N67" i="1"/>
  <c r="M67" i="1"/>
  <c r="L67" i="1"/>
  <c r="J67" i="1"/>
  <c r="I67" i="1"/>
  <c r="H67" i="1"/>
  <c r="G67" i="1"/>
  <c r="F67" i="1"/>
  <c r="E67" i="1"/>
  <c r="D67" i="1"/>
  <c r="C67" i="1"/>
  <c r="D51" i="1"/>
  <c r="E51" i="1" s="1"/>
  <c r="F51" i="1" s="1"/>
  <c r="G51" i="1" s="1"/>
  <c r="H51" i="1" s="1"/>
  <c r="I51" i="1" s="1"/>
  <c r="J51" i="1" s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D30" i="1"/>
  <c r="E30" i="1" s="1"/>
  <c r="F30" i="1" s="1"/>
  <c r="G30" i="1" s="1"/>
  <c r="H30" i="1" s="1"/>
  <c r="I30" i="1" s="1"/>
  <c r="J30" i="1" s="1"/>
  <c r="D25" i="1"/>
  <c r="E25" i="1"/>
  <c r="F25" i="1"/>
  <c r="G25" i="1"/>
  <c r="H25" i="1"/>
  <c r="I25" i="1"/>
  <c r="J25" i="1"/>
  <c r="L25" i="1"/>
  <c r="M25" i="1"/>
  <c r="N25" i="1"/>
  <c r="O25" i="1"/>
  <c r="P25" i="1"/>
  <c r="Q25" i="1"/>
  <c r="R25" i="1"/>
  <c r="S25" i="1"/>
  <c r="C25" i="1"/>
  <c r="D9" i="1"/>
  <c r="E9" i="1" s="1"/>
  <c r="F9" i="1" s="1"/>
  <c r="G9" i="1" s="1"/>
  <c r="H9" i="1" s="1"/>
  <c r="I9" i="1" s="1"/>
  <c r="J9" i="1" s="1"/>
  <c r="G10" i="4" l="1"/>
  <c r="G272" i="1"/>
  <c r="I20" i="5"/>
  <c r="I60" i="5" s="1"/>
  <c r="I125" i="4"/>
  <c r="I19" i="5"/>
  <c r="I59" i="5" s="1"/>
  <c r="I124" i="4"/>
  <c r="E18" i="5"/>
  <c r="E58" i="5" s="1"/>
  <c r="E123" i="4"/>
  <c r="R15" i="5"/>
  <c r="R55" i="5" s="1"/>
  <c r="R120" i="4"/>
  <c r="M120" i="4"/>
  <c r="M15" i="5"/>
  <c r="M55" i="5" s="1"/>
  <c r="O14" i="5"/>
  <c r="O54" i="5" s="1"/>
  <c r="O119" i="4"/>
  <c r="F14" i="5"/>
  <c r="F54" i="5" s="1"/>
  <c r="F119" i="4"/>
  <c r="L115" i="4"/>
  <c r="L10" i="5"/>
  <c r="L50" i="5" s="1"/>
  <c r="D11" i="4"/>
  <c r="D72" i="4" s="1"/>
  <c r="D272" i="1"/>
  <c r="C19" i="5"/>
  <c r="C59" i="5" s="1"/>
  <c r="C124" i="4"/>
  <c r="D123" i="4"/>
  <c r="D18" i="5"/>
  <c r="D58" i="5" s="1"/>
  <c r="P122" i="4"/>
  <c r="P17" i="5"/>
  <c r="P57" i="5" s="1"/>
  <c r="H15" i="5"/>
  <c r="H55" i="5" s="1"/>
  <c r="H120" i="4"/>
  <c r="N14" i="5"/>
  <c r="N54" i="5" s="1"/>
  <c r="N119" i="4"/>
  <c r="J119" i="4"/>
  <c r="J14" i="5"/>
  <c r="J54" i="5" s="1"/>
  <c r="P12" i="5"/>
  <c r="P52" i="5" s="1"/>
  <c r="P117" i="4"/>
  <c r="K117" i="4"/>
  <c r="K12" i="5"/>
  <c r="K52" i="5" s="1"/>
  <c r="L116" i="4"/>
  <c r="L11" i="5"/>
  <c r="L51" i="5" s="1"/>
  <c r="P10" i="5"/>
  <c r="P50" i="5" s="1"/>
  <c r="P115" i="4"/>
  <c r="M9" i="5"/>
  <c r="M49" i="5" s="1"/>
  <c r="M114" i="4"/>
  <c r="H114" i="4"/>
  <c r="H9" i="5"/>
  <c r="H49" i="5" s="1"/>
  <c r="P10" i="4"/>
  <c r="P272" i="1"/>
  <c r="L19" i="5"/>
  <c r="L59" i="5" s="1"/>
  <c r="L124" i="4"/>
  <c r="O17" i="5"/>
  <c r="O57" i="5" s="1"/>
  <c r="O122" i="4"/>
  <c r="F16" i="5"/>
  <c r="F56" i="5" s="1"/>
  <c r="F121" i="4"/>
  <c r="I13" i="5"/>
  <c r="I53" i="5" s="1"/>
  <c r="I118" i="4"/>
  <c r="O117" i="4"/>
  <c r="O12" i="5"/>
  <c r="O52" i="5" s="1"/>
  <c r="J117" i="4"/>
  <c r="J12" i="5"/>
  <c r="J52" i="5" s="1"/>
  <c r="E12" i="5"/>
  <c r="E52" i="5" s="1"/>
  <c r="E117" i="4"/>
  <c r="C116" i="4"/>
  <c r="C11" i="5"/>
  <c r="C51" i="5" s="1"/>
  <c r="K115" i="4"/>
  <c r="K10" i="5"/>
  <c r="K50" i="5" s="1"/>
  <c r="F115" i="4"/>
  <c r="F10" i="5"/>
  <c r="F50" i="5" s="1"/>
  <c r="L114" i="4"/>
  <c r="L9" i="5"/>
  <c r="L49" i="5" s="1"/>
  <c r="G9" i="5"/>
  <c r="G49" i="5" s="1"/>
  <c r="G114" i="4"/>
  <c r="S12" i="4"/>
  <c r="S73" i="4" s="1"/>
  <c r="S272" i="1"/>
  <c r="I7" i="5"/>
  <c r="I47" i="5" s="1"/>
  <c r="I112" i="4"/>
  <c r="K45" i="4"/>
  <c r="Q124" i="4"/>
  <c r="Q19" i="5"/>
  <c r="Q59" i="5" s="1"/>
  <c r="O71" i="4"/>
  <c r="O25" i="4"/>
  <c r="Q125" i="4"/>
  <c r="Q20" i="5"/>
  <c r="Q60" i="5" s="1"/>
  <c r="D125" i="4"/>
  <c r="D20" i="5"/>
  <c r="D60" i="5" s="1"/>
  <c r="N18" i="5"/>
  <c r="N58" i="5" s="1"/>
  <c r="N123" i="4"/>
  <c r="I18" i="5"/>
  <c r="I58" i="5" s="1"/>
  <c r="I123" i="4"/>
  <c r="E16" i="5"/>
  <c r="E56" i="5" s="1"/>
  <c r="E121" i="4"/>
  <c r="Q15" i="5"/>
  <c r="Q55" i="5" s="1"/>
  <c r="Q120" i="4"/>
  <c r="S119" i="4"/>
  <c r="S14" i="5"/>
  <c r="S54" i="5" s="1"/>
  <c r="G11" i="5"/>
  <c r="G51" i="5" s="1"/>
  <c r="G116" i="4"/>
  <c r="M112" i="4"/>
  <c r="M7" i="5"/>
  <c r="M47" i="5" s="1"/>
  <c r="H112" i="4"/>
  <c r="H7" i="5"/>
  <c r="H47" i="5" s="1"/>
  <c r="C7" i="5"/>
  <c r="C47" i="5" s="1"/>
  <c r="C112" i="4"/>
  <c r="M19" i="5"/>
  <c r="M59" i="5" s="1"/>
  <c r="M124" i="4"/>
  <c r="H18" i="5"/>
  <c r="H58" i="5" s="1"/>
  <c r="H123" i="4"/>
  <c r="C18" i="5"/>
  <c r="C58" i="5" s="1"/>
  <c r="C123" i="4"/>
  <c r="R14" i="5"/>
  <c r="R54" i="5" s="1"/>
  <c r="R119" i="4"/>
  <c r="M119" i="4"/>
  <c r="M14" i="5"/>
  <c r="M54" i="5" s="1"/>
  <c r="C13" i="5"/>
  <c r="C53" i="5" s="1"/>
  <c r="C118" i="4"/>
  <c r="P11" i="5"/>
  <c r="P51" i="5" s="1"/>
  <c r="P116" i="4"/>
  <c r="K116" i="4"/>
  <c r="K11" i="5"/>
  <c r="K51" i="5" s="1"/>
  <c r="Q9" i="5"/>
  <c r="Q49" i="5" s="1"/>
  <c r="Q114" i="4"/>
  <c r="M8" i="5"/>
  <c r="M48" i="5" s="1"/>
  <c r="M113" i="4"/>
  <c r="Q112" i="4"/>
  <c r="Q7" i="5"/>
  <c r="Q47" i="5" s="1"/>
  <c r="I45" i="4"/>
  <c r="N66" i="4"/>
  <c r="M20" i="5"/>
  <c r="M60" i="5" s="1"/>
  <c r="M125" i="4"/>
  <c r="G125" i="4"/>
  <c r="G20" i="5"/>
  <c r="G60" i="5" s="1"/>
  <c r="K15" i="5"/>
  <c r="K55" i="5" s="1"/>
  <c r="K120" i="4"/>
  <c r="N12" i="5"/>
  <c r="N52" i="5" s="1"/>
  <c r="N117" i="4"/>
  <c r="I12" i="5"/>
  <c r="I52" i="5" s="1"/>
  <c r="I117" i="4"/>
  <c r="O116" i="4"/>
  <c r="O11" i="5"/>
  <c r="O51" i="5" s="1"/>
  <c r="J10" i="5"/>
  <c r="J50" i="5" s="1"/>
  <c r="J115" i="4"/>
  <c r="P9" i="5"/>
  <c r="P49" i="5" s="1"/>
  <c r="P114" i="4"/>
  <c r="K114" i="4"/>
  <c r="K9" i="5"/>
  <c r="K49" i="5" s="1"/>
  <c r="F9" i="5"/>
  <c r="F49" i="5" s="1"/>
  <c r="F114" i="4"/>
  <c r="L8" i="5"/>
  <c r="L48" i="5" s="1"/>
  <c r="L113" i="4"/>
  <c r="D8" i="5"/>
  <c r="D48" i="5" s="1"/>
  <c r="D113" i="4"/>
  <c r="C45" i="4"/>
  <c r="H45" i="4"/>
  <c r="G124" i="4"/>
  <c r="G19" i="5"/>
  <c r="G59" i="5" s="1"/>
  <c r="E10" i="4"/>
  <c r="E272" i="1"/>
  <c r="R18" i="5"/>
  <c r="R58" i="5" s="1"/>
  <c r="R123" i="4"/>
  <c r="M16" i="5"/>
  <c r="M56" i="5" s="1"/>
  <c r="M121" i="4"/>
  <c r="F120" i="4"/>
  <c r="F15" i="5"/>
  <c r="F55" i="5" s="1"/>
  <c r="H73" i="4"/>
  <c r="G112" i="4"/>
  <c r="G7" i="5"/>
  <c r="G47" i="5" s="1"/>
  <c r="O66" i="4"/>
  <c r="P66" i="4"/>
  <c r="I66" i="4"/>
  <c r="K257" i="1"/>
  <c r="K148" i="1"/>
  <c r="P20" i="5"/>
  <c r="P60" i="5" s="1"/>
  <c r="P125" i="4"/>
  <c r="N121" i="4"/>
  <c r="N16" i="5"/>
  <c r="N56" i="5" s="1"/>
  <c r="D16" i="5"/>
  <c r="D56" i="5" s="1"/>
  <c r="D121" i="4"/>
  <c r="M17" i="5"/>
  <c r="M57" i="5" s="1"/>
  <c r="M122" i="4"/>
  <c r="E15" i="5"/>
  <c r="E55" i="5" s="1"/>
  <c r="E120" i="4"/>
  <c r="D10" i="5"/>
  <c r="D50" i="5" s="1"/>
  <c r="D115" i="4"/>
  <c r="H124" i="4"/>
  <c r="H19" i="5"/>
  <c r="H59" i="5" s="1"/>
  <c r="H20" i="5"/>
  <c r="H60" i="5" s="1"/>
  <c r="H125" i="4"/>
  <c r="C10" i="4"/>
  <c r="C272" i="1"/>
  <c r="J121" i="4"/>
  <c r="J16" i="5"/>
  <c r="J56" i="5" s="1"/>
  <c r="K20" i="5"/>
  <c r="K60" i="5" s="1"/>
  <c r="K125" i="4"/>
  <c r="R121" i="4"/>
  <c r="R16" i="5"/>
  <c r="R56" i="5" s="1"/>
  <c r="N10" i="4"/>
  <c r="N272" i="1"/>
  <c r="L18" i="5"/>
  <c r="L58" i="5" s="1"/>
  <c r="L123" i="4"/>
  <c r="J84" i="4"/>
  <c r="R12" i="5"/>
  <c r="R52" i="5" s="1"/>
  <c r="R117" i="4"/>
  <c r="S11" i="5"/>
  <c r="S51" i="5" s="1"/>
  <c r="S116" i="4"/>
  <c r="N116" i="4"/>
  <c r="N11" i="5"/>
  <c r="N51" i="5" s="1"/>
  <c r="C10" i="5"/>
  <c r="C50" i="5" s="1"/>
  <c r="C115" i="4"/>
  <c r="O9" i="5"/>
  <c r="O49" i="5" s="1"/>
  <c r="O114" i="4"/>
  <c r="J9" i="5"/>
  <c r="J49" i="5" s="1"/>
  <c r="J114" i="4"/>
  <c r="P8" i="5"/>
  <c r="P48" i="5" s="1"/>
  <c r="P113" i="4"/>
  <c r="K113" i="4"/>
  <c r="K8" i="5"/>
  <c r="K48" i="5" s="1"/>
  <c r="S17" i="5"/>
  <c r="S57" i="5" s="1"/>
  <c r="S122" i="4"/>
  <c r="S12" i="5"/>
  <c r="S52" i="5" s="1"/>
  <c r="S117" i="4"/>
  <c r="D71" i="4"/>
  <c r="N17" i="5"/>
  <c r="N57" i="5" s="1"/>
  <c r="N122" i="4"/>
  <c r="S124" i="4"/>
  <c r="S19" i="5"/>
  <c r="S59" i="5" s="1"/>
  <c r="G18" i="5"/>
  <c r="G58" i="5" s="1"/>
  <c r="G123" i="4"/>
  <c r="Q8" i="5"/>
  <c r="Q48" i="5" s="1"/>
  <c r="Q113" i="4"/>
  <c r="F20" i="5"/>
  <c r="F60" i="5" s="1"/>
  <c r="F125" i="4"/>
  <c r="F118" i="4"/>
  <c r="F13" i="5"/>
  <c r="F53" i="5" s="1"/>
  <c r="R17" i="5"/>
  <c r="R57" i="5" s="1"/>
  <c r="R122" i="4"/>
  <c r="K14" i="5"/>
  <c r="K54" i="5" s="1"/>
  <c r="K119" i="4"/>
  <c r="K112" i="4"/>
  <c r="K7" i="5"/>
  <c r="K47" i="5" s="1"/>
  <c r="P45" i="4"/>
  <c r="M18" i="5"/>
  <c r="M58" i="5" s="1"/>
  <c r="M123" i="4"/>
  <c r="F19" i="5"/>
  <c r="F59" i="5" s="1"/>
  <c r="F124" i="4"/>
  <c r="O19" i="5"/>
  <c r="O59" i="5" s="1"/>
  <c r="O124" i="4"/>
  <c r="I10" i="4"/>
  <c r="I272" i="1"/>
  <c r="Q123" i="4"/>
  <c r="Q18" i="5"/>
  <c r="Q58" i="5" s="1"/>
  <c r="Q14" i="5"/>
  <c r="Q54" i="5" s="1"/>
  <c r="Q119" i="4"/>
  <c r="C12" i="5"/>
  <c r="C52" i="5" s="1"/>
  <c r="C117" i="4"/>
  <c r="O85" i="4"/>
  <c r="I17" i="5"/>
  <c r="I57" i="5" s="1"/>
  <c r="I122" i="4"/>
  <c r="N19" i="5"/>
  <c r="N59" i="5" s="1"/>
  <c r="N124" i="4"/>
  <c r="H16" i="5"/>
  <c r="H56" i="5" s="1"/>
  <c r="H121" i="4"/>
  <c r="J120" i="4"/>
  <c r="J15" i="5"/>
  <c r="J55" i="5" s="1"/>
  <c r="R272" i="1"/>
  <c r="R10" i="4"/>
  <c r="S20" i="5"/>
  <c r="S60" i="5" s="1"/>
  <c r="S125" i="4"/>
  <c r="D84" i="4"/>
  <c r="P83" i="4"/>
  <c r="K123" i="4"/>
  <c r="K18" i="5"/>
  <c r="K58" i="5" s="1"/>
  <c r="Q122" i="4"/>
  <c r="Q17" i="5"/>
  <c r="Q57" i="5" s="1"/>
  <c r="L82" i="4"/>
  <c r="I120" i="4"/>
  <c r="I15" i="5"/>
  <c r="I55" i="5" s="1"/>
  <c r="D15" i="5"/>
  <c r="D55" i="5" s="1"/>
  <c r="D120" i="4"/>
  <c r="O13" i="5"/>
  <c r="O53" i="5" s="1"/>
  <c r="O118" i="4"/>
  <c r="K13" i="5"/>
  <c r="K53" i="5" s="1"/>
  <c r="K118" i="4"/>
  <c r="L117" i="4"/>
  <c r="L12" i="5"/>
  <c r="L52" i="5" s="1"/>
  <c r="G12" i="5"/>
  <c r="G52" i="5" s="1"/>
  <c r="G117" i="4"/>
  <c r="H115" i="4"/>
  <c r="H10" i="5"/>
  <c r="H50" i="5" s="1"/>
  <c r="D9" i="5"/>
  <c r="D49" i="5" s="1"/>
  <c r="D114" i="4"/>
  <c r="O45" i="4"/>
  <c r="L20" i="5"/>
  <c r="L60" i="5" s="1"/>
  <c r="L125" i="4"/>
  <c r="S25" i="4"/>
  <c r="I16" i="5"/>
  <c r="I56" i="5" s="1"/>
  <c r="I121" i="4"/>
  <c r="K19" i="5"/>
  <c r="K59" i="5" s="1"/>
  <c r="K124" i="4"/>
  <c r="E17" i="5"/>
  <c r="E57" i="5" s="1"/>
  <c r="E122" i="4"/>
  <c r="G13" i="5"/>
  <c r="G53" i="5" s="1"/>
  <c r="G118" i="4"/>
  <c r="H71" i="4"/>
  <c r="H25" i="4"/>
  <c r="O120" i="4"/>
  <c r="O15" i="5"/>
  <c r="O55" i="5" s="1"/>
  <c r="E19" i="5"/>
  <c r="E59" i="5" s="1"/>
  <c r="E124" i="4"/>
  <c r="N15" i="5"/>
  <c r="N55" i="5" s="1"/>
  <c r="N120" i="4"/>
  <c r="R19" i="5"/>
  <c r="R59" i="5" s="1"/>
  <c r="R124" i="4"/>
  <c r="Q10" i="4"/>
  <c r="Q272" i="1"/>
  <c r="R85" i="4"/>
  <c r="E85" i="4"/>
  <c r="J18" i="5"/>
  <c r="J58" i="5" s="1"/>
  <c r="J123" i="4"/>
  <c r="S120" i="4"/>
  <c r="S15" i="5"/>
  <c r="S55" i="5" s="1"/>
  <c r="S118" i="4"/>
  <c r="S13" i="5"/>
  <c r="S53" i="5" s="1"/>
  <c r="J118" i="4"/>
  <c r="J13" i="5"/>
  <c r="J53" i="5" s="1"/>
  <c r="E13" i="5"/>
  <c r="E53" i="5" s="1"/>
  <c r="E118" i="4"/>
  <c r="F12" i="5"/>
  <c r="F52" i="5" s="1"/>
  <c r="F117" i="4"/>
  <c r="R116" i="4"/>
  <c r="R11" i="5"/>
  <c r="R51" i="5" s="1"/>
  <c r="G10" i="5"/>
  <c r="G50" i="5" s="1"/>
  <c r="G115" i="4"/>
  <c r="S9" i="5"/>
  <c r="S49" i="5" s="1"/>
  <c r="S114" i="4"/>
  <c r="C9" i="5"/>
  <c r="C49" i="5" s="1"/>
  <c r="C114" i="4"/>
  <c r="O12" i="4"/>
  <c r="O73" i="4" s="1"/>
  <c r="O272" i="1"/>
  <c r="E7" i="5"/>
  <c r="E47" i="5" s="1"/>
  <c r="E112" i="4"/>
  <c r="N45" i="4"/>
  <c r="H82" i="4"/>
  <c r="D122" i="4"/>
  <c r="D17" i="5"/>
  <c r="D57" i="5" s="1"/>
  <c r="Q16" i="5"/>
  <c r="Q56" i="5" s="1"/>
  <c r="Q121" i="4"/>
  <c r="I119" i="4"/>
  <c r="I14" i="5"/>
  <c r="I54" i="5" s="1"/>
  <c r="E14" i="5"/>
  <c r="E54" i="5" s="1"/>
  <c r="E119" i="4"/>
  <c r="R118" i="4"/>
  <c r="R13" i="5"/>
  <c r="R53" i="5" s="1"/>
  <c r="N13" i="5"/>
  <c r="N53" i="5" s="1"/>
  <c r="N118" i="4"/>
  <c r="J11" i="5"/>
  <c r="J51" i="5" s="1"/>
  <c r="J116" i="4"/>
  <c r="F11" i="5"/>
  <c r="F51" i="5" s="1"/>
  <c r="F116" i="4"/>
  <c r="S10" i="5"/>
  <c r="S50" i="5" s="1"/>
  <c r="S115" i="4"/>
  <c r="O115" i="4"/>
  <c r="O10" i="5"/>
  <c r="O50" i="5" s="1"/>
  <c r="G113" i="4"/>
  <c r="G8" i="5"/>
  <c r="G48" i="5" s="1"/>
  <c r="C8" i="5"/>
  <c r="C48" i="5" s="1"/>
  <c r="C113" i="4"/>
  <c r="P7" i="5"/>
  <c r="P47" i="5" s="1"/>
  <c r="P112" i="4"/>
  <c r="L7" i="5"/>
  <c r="L47" i="5" s="1"/>
  <c r="L112" i="4"/>
  <c r="D45" i="4"/>
  <c r="G120" i="4"/>
  <c r="G15" i="5"/>
  <c r="G55" i="5" s="1"/>
  <c r="P14" i="5"/>
  <c r="P54" i="5" s="1"/>
  <c r="P119" i="4"/>
  <c r="L119" i="4"/>
  <c r="L14" i="5"/>
  <c r="L54" i="5" s="1"/>
  <c r="H12" i="5"/>
  <c r="H52" i="5" s="1"/>
  <c r="H117" i="4"/>
  <c r="D12" i="5"/>
  <c r="D52" i="5" s="1"/>
  <c r="D117" i="4"/>
  <c r="Q11" i="5"/>
  <c r="Q51" i="5" s="1"/>
  <c r="Q116" i="4"/>
  <c r="M11" i="5"/>
  <c r="M51" i="5" s="1"/>
  <c r="M116" i="4"/>
  <c r="I114" i="4"/>
  <c r="I9" i="5"/>
  <c r="I49" i="5" s="1"/>
  <c r="E114" i="4"/>
  <c r="E9" i="5"/>
  <c r="E49" i="5" s="1"/>
  <c r="R113" i="4"/>
  <c r="R8" i="5"/>
  <c r="R48" i="5" s="1"/>
  <c r="N113" i="4"/>
  <c r="N8" i="5"/>
  <c r="N48" i="5" s="1"/>
  <c r="R51" i="4"/>
  <c r="R66" i="4" s="1"/>
  <c r="P148" i="1"/>
  <c r="C15" i="5"/>
  <c r="C55" i="5" s="1"/>
  <c r="C120" i="4"/>
  <c r="E148" i="1"/>
  <c r="Q148" i="1"/>
  <c r="Q251" i="1"/>
  <c r="M257" i="1"/>
  <c r="N105" i="2"/>
  <c r="P212" i="3"/>
  <c r="F10" i="4"/>
  <c r="J25" i="4"/>
  <c r="J125" i="4"/>
  <c r="J20" i="5"/>
  <c r="J60" i="5" s="1"/>
  <c r="G17" i="5"/>
  <c r="G57" i="5" s="1"/>
  <c r="G122" i="4"/>
  <c r="C17" i="5"/>
  <c r="C57" i="5" s="1"/>
  <c r="C122" i="4"/>
  <c r="P121" i="4"/>
  <c r="P16" i="5"/>
  <c r="P56" i="5" s="1"/>
  <c r="L16" i="5"/>
  <c r="L56" i="5" s="1"/>
  <c r="L121" i="4"/>
  <c r="H14" i="5"/>
  <c r="H54" i="5" s="1"/>
  <c r="H119" i="4"/>
  <c r="D119" i="4"/>
  <c r="D14" i="5"/>
  <c r="D54" i="5" s="1"/>
  <c r="Q13" i="5"/>
  <c r="Q53" i="5" s="1"/>
  <c r="Q118" i="4"/>
  <c r="M118" i="4"/>
  <c r="M13" i="5"/>
  <c r="M53" i="5" s="1"/>
  <c r="I11" i="5"/>
  <c r="I51" i="5" s="1"/>
  <c r="I116" i="4"/>
  <c r="E116" i="4"/>
  <c r="E11" i="5"/>
  <c r="E51" i="5" s="1"/>
  <c r="R10" i="5"/>
  <c r="R50" i="5" s="1"/>
  <c r="R115" i="4"/>
  <c r="N115" i="4"/>
  <c r="N10" i="5"/>
  <c r="N50" i="5" s="1"/>
  <c r="J8" i="5"/>
  <c r="J48" i="5" s="1"/>
  <c r="J113" i="4"/>
  <c r="F113" i="4"/>
  <c r="F8" i="5"/>
  <c r="F48" i="5" s="1"/>
  <c r="S7" i="5"/>
  <c r="S47" i="5" s="1"/>
  <c r="S112" i="4"/>
  <c r="O7" i="5"/>
  <c r="O47" i="5" s="1"/>
  <c r="O112" i="4"/>
  <c r="C105" i="2"/>
  <c r="O105" i="2"/>
  <c r="C212" i="3"/>
  <c r="Q212" i="3"/>
  <c r="K51" i="4"/>
  <c r="K66" i="4" s="1"/>
  <c r="F18" i="5"/>
  <c r="F58" i="5" s="1"/>
  <c r="F123" i="4"/>
  <c r="R148" i="1"/>
  <c r="G148" i="1"/>
  <c r="S148" i="1"/>
  <c r="D105" i="2"/>
  <c r="P105" i="2"/>
  <c r="D212" i="3"/>
  <c r="C20" i="5"/>
  <c r="C60" i="5" s="1"/>
  <c r="C125" i="4"/>
  <c r="F148" i="1"/>
  <c r="H148" i="1"/>
  <c r="H272" i="1"/>
  <c r="L257" i="1"/>
  <c r="E105" i="2"/>
  <c r="Q105" i="2"/>
  <c r="E212" i="3"/>
  <c r="P124" i="4"/>
  <c r="P19" i="5"/>
  <c r="P59" i="5" s="1"/>
  <c r="S121" i="4"/>
  <c r="S16" i="5"/>
  <c r="S56" i="5" s="1"/>
  <c r="O121" i="4"/>
  <c r="O16" i="5"/>
  <c r="O56" i="5" s="1"/>
  <c r="K16" i="5"/>
  <c r="K56" i="5" s="1"/>
  <c r="K121" i="4"/>
  <c r="G14" i="5"/>
  <c r="G54" i="5" s="1"/>
  <c r="G119" i="4"/>
  <c r="C14" i="5"/>
  <c r="C54" i="5" s="1"/>
  <c r="C119" i="4"/>
  <c r="P13" i="5"/>
  <c r="P53" i="5" s="1"/>
  <c r="P118" i="4"/>
  <c r="L118" i="4"/>
  <c r="L13" i="5"/>
  <c r="L53" i="5" s="1"/>
  <c r="H11" i="5"/>
  <c r="H51" i="5" s="1"/>
  <c r="H116" i="4"/>
  <c r="D11" i="5"/>
  <c r="D51" i="5" s="1"/>
  <c r="D116" i="4"/>
  <c r="Q10" i="5"/>
  <c r="Q50" i="5" s="1"/>
  <c r="Q115" i="4"/>
  <c r="M10" i="5"/>
  <c r="M50" i="5" s="1"/>
  <c r="M115" i="4"/>
  <c r="I8" i="5"/>
  <c r="I48" i="5" s="1"/>
  <c r="I113" i="4"/>
  <c r="E113" i="4"/>
  <c r="E8" i="5"/>
  <c r="E48" i="5" s="1"/>
  <c r="R7" i="5"/>
  <c r="R47" i="5" s="1"/>
  <c r="R112" i="4"/>
  <c r="N7" i="5"/>
  <c r="N47" i="5" s="1"/>
  <c r="N112" i="4"/>
  <c r="F105" i="2"/>
  <c r="R105" i="2"/>
  <c r="F212" i="3"/>
  <c r="S51" i="4"/>
  <c r="S66" i="4" s="1"/>
  <c r="S212" i="3"/>
  <c r="G51" i="4"/>
  <c r="G66" i="4" s="1"/>
  <c r="G212" i="3"/>
  <c r="J30" i="4"/>
  <c r="J45" i="4" s="1"/>
  <c r="J272" i="1"/>
  <c r="G105" i="2"/>
  <c r="S105" i="2"/>
  <c r="I212" i="3"/>
  <c r="O18" i="5"/>
  <c r="O58" i="5" s="1"/>
  <c r="O123" i="4"/>
  <c r="P15" i="5"/>
  <c r="P55" i="5" s="1"/>
  <c r="P120" i="4"/>
  <c r="H13" i="5"/>
  <c r="H53" i="5" s="1"/>
  <c r="H118" i="4"/>
  <c r="Q12" i="5"/>
  <c r="Q52" i="5" s="1"/>
  <c r="Q117" i="4"/>
  <c r="I115" i="4"/>
  <c r="I10" i="5"/>
  <c r="I50" i="5" s="1"/>
  <c r="E115" i="4"/>
  <c r="E10" i="5"/>
  <c r="E50" i="5" s="1"/>
  <c r="R9" i="5"/>
  <c r="R49" i="5" s="1"/>
  <c r="R114" i="4"/>
  <c r="N114" i="4"/>
  <c r="N9" i="5"/>
  <c r="N49" i="5" s="1"/>
  <c r="J112" i="4"/>
  <c r="J7" i="5"/>
  <c r="J47" i="5" s="1"/>
  <c r="F7" i="5"/>
  <c r="F47" i="5" s="1"/>
  <c r="F112" i="4"/>
  <c r="H105" i="2"/>
  <c r="J212" i="3"/>
  <c r="F17" i="5"/>
  <c r="F57" i="5" s="1"/>
  <c r="F122" i="4"/>
  <c r="S18" i="5"/>
  <c r="S58" i="5" s="1"/>
  <c r="S123" i="4"/>
  <c r="C121" i="4"/>
  <c r="C16" i="5"/>
  <c r="C56" i="5" s="1"/>
  <c r="D118" i="4"/>
  <c r="D13" i="5"/>
  <c r="D53" i="5" s="1"/>
  <c r="K25" i="1"/>
  <c r="I105" i="2"/>
  <c r="S45" i="4"/>
  <c r="H212" i="3"/>
  <c r="H53" i="4"/>
  <c r="H66" i="4" s="1"/>
  <c r="K17" i="5"/>
  <c r="K57" i="5" s="1"/>
  <c r="K122" i="4"/>
  <c r="I148" i="1"/>
  <c r="J122" i="4"/>
  <c r="J17" i="5"/>
  <c r="J57" i="5" s="1"/>
  <c r="G16" i="5"/>
  <c r="G56" i="5" s="1"/>
  <c r="G121" i="4"/>
  <c r="L120" i="4"/>
  <c r="L15" i="5"/>
  <c r="L55" i="5" s="1"/>
  <c r="M12" i="5"/>
  <c r="M52" i="5" s="1"/>
  <c r="M117" i="4"/>
  <c r="L212" i="3"/>
  <c r="N125" i="4"/>
  <c r="N20" i="5"/>
  <c r="N60" i="5" s="1"/>
  <c r="N148" i="1"/>
  <c r="K105" i="2"/>
  <c r="E45" i="4"/>
  <c r="M212" i="3"/>
  <c r="R71" i="4" l="1"/>
  <c r="R25" i="4"/>
  <c r="K272" i="1"/>
  <c r="K10" i="4"/>
  <c r="S113" i="4"/>
  <c r="S8" i="5"/>
  <c r="S48" i="5" s="1"/>
  <c r="E71" i="4"/>
  <c r="E25" i="4"/>
  <c r="J71" i="4"/>
  <c r="L17" i="5"/>
  <c r="L57" i="5" s="1"/>
  <c r="L122" i="4"/>
  <c r="P71" i="4"/>
  <c r="P25" i="4"/>
  <c r="F25" i="4"/>
  <c r="F71" i="4"/>
  <c r="D7" i="5"/>
  <c r="D47" i="5" s="1"/>
  <c r="D112" i="4"/>
  <c r="H122" i="4"/>
  <c r="H17" i="5"/>
  <c r="H57" i="5" s="1"/>
  <c r="I25" i="4"/>
  <c r="I71" i="4"/>
  <c r="J19" i="5"/>
  <c r="J59" i="5" s="1"/>
  <c r="J124" i="4"/>
  <c r="C71" i="4"/>
  <c r="C25" i="4"/>
  <c r="H113" i="4"/>
  <c r="H8" i="5"/>
  <c r="H48" i="5" s="1"/>
  <c r="O6" i="5"/>
  <c r="O111" i="4"/>
  <c r="O86" i="4"/>
  <c r="M272" i="1"/>
  <c r="M10" i="4"/>
  <c r="E20" i="5"/>
  <c r="E60" i="5" s="1"/>
  <c r="E125" i="4"/>
  <c r="P18" i="5"/>
  <c r="P58" i="5" s="1"/>
  <c r="P123" i="4"/>
  <c r="D25" i="4"/>
  <c r="S71" i="4"/>
  <c r="L10" i="4"/>
  <c r="L272" i="1"/>
  <c r="R20" i="5"/>
  <c r="R60" i="5" s="1"/>
  <c r="R125" i="4"/>
  <c r="H86" i="4"/>
  <c r="H6" i="5"/>
  <c r="H111" i="4"/>
  <c r="H126" i="4" s="1"/>
  <c r="D124" i="4"/>
  <c r="D19" i="5"/>
  <c r="D59" i="5" s="1"/>
  <c r="D111" i="4"/>
  <c r="D6" i="5"/>
  <c r="D86" i="4"/>
  <c r="O20" i="5"/>
  <c r="O60" i="5" s="1"/>
  <c r="O125" i="4"/>
  <c r="N71" i="4"/>
  <c r="N25" i="4"/>
  <c r="O8" i="5"/>
  <c r="O48" i="5" s="1"/>
  <c r="O113" i="4"/>
  <c r="Q25" i="4"/>
  <c r="Q71" i="4"/>
  <c r="G71" i="4"/>
  <c r="G25" i="4"/>
  <c r="L25" i="4" l="1"/>
  <c r="L71" i="4"/>
  <c r="N111" i="4"/>
  <c r="N126" i="4" s="1"/>
  <c r="N6" i="5"/>
  <c r="N86" i="4"/>
  <c r="J6" i="5"/>
  <c r="J111" i="4"/>
  <c r="J126" i="4" s="1"/>
  <c r="J86" i="4"/>
  <c r="E111" i="4"/>
  <c r="E126" i="4" s="1"/>
  <c r="E6" i="5"/>
  <c r="E86" i="4"/>
  <c r="Q6" i="5"/>
  <c r="Q111" i="4"/>
  <c r="Q126" i="4" s="1"/>
  <c r="Q86" i="4"/>
  <c r="G6" i="5"/>
  <c r="G86" i="4"/>
  <c r="G111" i="4"/>
  <c r="G126" i="4" s="1"/>
  <c r="H46" i="5"/>
  <c r="H21" i="5"/>
  <c r="H61" i="5" s="1"/>
  <c r="H68" i="5" s="1"/>
  <c r="K71" i="4"/>
  <c r="K25" i="4"/>
  <c r="S111" i="4"/>
  <c r="S126" i="4" s="1"/>
  <c r="S86" i="4"/>
  <c r="S6" i="5"/>
  <c r="P6" i="5"/>
  <c r="P111" i="4"/>
  <c r="P126" i="4" s="1"/>
  <c r="P86" i="4"/>
  <c r="C6" i="5"/>
  <c r="C111" i="4"/>
  <c r="C126" i="4" s="1"/>
  <c r="C86" i="4"/>
  <c r="F6" i="5"/>
  <c r="F111" i="4"/>
  <c r="F126" i="4" s="1"/>
  <c r="F86" i="4"/>
  <c r="O126" i="4"/>
  <c r="D21" i="5"/>
  <c r="D61" i="5" s="1"/>
  <c r="D46" i="5"/>
  <c r="O46" i="5"/>
  <c r="O66" i="5" s="1"/>
  <c r="O21" i="5"/>
  <c r="O61" i="5" s="1"/>
  <c r="D126" i="4"/>
  <c r="M71" i="4"/>
  <c r="M25" i="4"/>
  <c r="I6" i="5"/>
  <c r="I86" i="4"/>
  <c r="I111" i="4"/>
  <c r="I126" i="4" s="1"/>
  <c r="R6" i="5"/>
  <c r="R111" i="4"/>
  <c r="R126" i="4" s="1"/>
  <c r="R86" i="4"/>
  <c r="O81" i="5" l="1"/>
  <c r="O67" i="5"/>
  <c r="O71" i="5"/>
  <c r="O76" i="5"/>
  <c r="O72" i="5"/>
  <c r="O69" i="5"/>
  <c r="O70" i="5"/>
  <c r="O73" i="5"/>
  <c r="O77" i="5"/>
  <c r="O79" i="5"/>
  <c r="O74" i="5"/>
  <c r="O78" i="5"/>
  <c r="O75" i="5"/>
  <c r="O80" i="5"/>
  <c r="E21" i="5"/>
  <c r="E61" i="5" s="1"/>
  <c r="E46" i="5"/>
  <c r="O68" i="5"/>
  <c r="H77" i="5"/>
  <c r="R21" i="5"/>
  <c r="R61" i="5" s="1"/>
  <c r="R46" i="5"/>
  <c r="D66" i="5"/>
  <c r="H81" i="5"/>
  <c r="H70" i="5"/>
  <c r="H78" i="5"/>
  <c r="H69" i="5"/>
  <c r="H79" i="5"/>
  <c r="H72" i="5"/>
  <c r="H71" i="5"/>
  <c r="H67" i="5"/>
  <c r="H74" i="5"/>
  <c r="H73" i="5"/>
  <c r="H76" i="5"/>
  <c r="H80" i="5"/>
  <c r="H75" i="5"/>
  <c r="D81" i="5"/>
  <c r="D68" i="5"/>
  <c r="D78" i="5"/>
  <c r="D74" i="5"/>
  <c r="D70" i="5"/>
  <c r="D80" i="5"/>
  <c r="D73" i="5"/>
  <c r="D72" i="5"/>
  <c r="D77" i="5"/>
  <c r="D76" i="5"/>
  <c r="D69" i="5"/>
  <c r="D71" i="5"/>
  <c r="D75" i="5"/>
  <c r="H66" i="5"/>
  <c r="J21" i="5"/>
  <c r="J61" i="5" s="1"/>
  <c r="J46" i="5"/>
  <c r="P21" i="5"/>
  <c r="P61" i="5" s="1"/>
  <c r="P46" i="5"/>
  <c r="D67" i="5"/>
  <c r="I21" i="5"/>
  <c r="I61" i="5" s="1"/>
  <c r="I46" i="5"/>
  <c r="I66" i="5" s="1"/>
  <c r="S21" i="5"/>
  <c r="S61" i="5" s="1"/>
  <c r="S46" i="5"/>
  <c r="S66" i="5" s="1"/>
  <c r="N46" i="5"/>
  <c r="N21" i="5"/>
  <c r="N61" i="5" s="1"/>
  <c r="F21" i="5"/>
  <c r="F61" i="5" s="1"/>
  <c r="F46" i="5"/>
  <c r="G21" i="5"/>
  <c r="G61" i="5" s="1"/>
  <c r="G46" i="5"/>
  <c r="G66" i="5" s="1"/>
  <c r="M111" i="4"/>
  <c r="M126" i="4" s="1"/>
  <c r="M6" i="5"/>
  <c r="M86" i="4"/>
  <c r="L6" i="5"/>
  <c r="L111" i="4"/>
  <c r="L126" i="4" s="1"/>
  <c r="L86" i="4"/>
  <c r="C46" i="5"/>
  <c r="C21" i="5"/>
  <c r="C61" i="5" s="1"/>
  <c r="K6" i="5"/>
  <c r="K111" i="4"/>
  <c r="K126" i="4" s="1"/>
  <c r="K86" i="4"/>
  <c r="Q21" i="5"/>
  <c r="Q61" i="5" s="1"/>
  <c r="Q46" i="5"/>
  <c r="Q66" i="5" s="1"/>
  <c r="D79" i="5"/>
  <c r="K46" i="5" l="1"/>
  <c r="K21" i="5"/>
  <c r="K61" i="5" s="1"/>
  <c r="F81" i="5"/>
  <c r="F75" i="5"/>
  <c r="F74" i="5"/>
  <c r="F80" i="5"/>
  <c r="F71" i="5"/>
  <c r="F78" i="5"/>
  <c r="F72" i="5"/>
  <c r="F70" i="5"/>
  <c r="F67" i="5"/>
  <c r="F73" i="5"/>
  <c r="F77" i="5"/>
  <c r="F69" i="5"/>
  <c r="F68" i="5"/>
  <c r="F76" i="5"/>
  <c r="F79" i="5"/>
  <c r="C81" i="5"/>
  <c r="C80" i="5"/>
  <c r="C73" i="5"/>
  <c r="C77" i="5"/>
  <c r="C72" i="5"/>
  <c r="C78" i="5"/>
  <c r="C67" i="5"/>
  <c r="C70" i="5"/>
  <c r="C68" i="5"/>
  <c r="C71" i="5"/>
  <c r="C75" i="5"/>
  <c r="C76" i="5"/>
  <c r="C69" i="5"/>
  <c r="C79" i="5"/>
  <c r="C74" i="5"/>
  <c r="N81" i="5"/>
  <c r="N78" i="5"/>
  <c r="N70" i="5"/>
  <c r="N71" i="5"/>
  <c r="N75" i="5"/>
  <c r="N69" i="5"/>
  <c r="N73" i="5"/>
  <c r="N74" i="5"/>
  <c r="N79" i="5"/>
  <c r="N80" i="5"/>
  <c r="N77" i="5"/>
  <c r="N67" i="5"/>
  <c r="N72" i="5"/>
  <c r="N68" i="5"/>
  <c r="N76" i="5"/>
  <c r="C66" i="5"/>
  <c r="N66" i="5"/>
  <c r="S81" i="5"/>
  <c r="S76" i="5"/>
  <c r="S72" i="5"/>
  <c r="S77" i="5"/>
  <c r="S73" i="5"/>
  <c r="S69" i="5"/>
  <c r="S74" i="5"/>
  <c r="S75" i="5"/>
  <c r="S70" i="5"/>
  <c r="S78" i="5"/>
  <c r="S71" i="5"/>
  <c r="S79" i="5"/>
  <c r="S67" i="5"/>
  <c r="S80" i="5"/>
  <c r="S68" i="5"/>
  <c r="R66" i="5"/>
  <c r="I81" i="5"/>
  <c r="I77" i="5"/>
  <c r="I70" i="5"/>
  <c r="I75" i="5"/>
  <c r="I80" i="5"/>
  <c r="I69" i="5"/>
  <c r="I73" i="5"/>
  <c r="I72" i="5"/>
  <c r="I78" i="5"/>
  <c r="I67" i="5"/>
  <c r="I79" i="5"/>
  <c r="I76" i="5"/>
  <c r="I74" i="5"/>
  <c r="I68" i="5"/>
  <c r="I71" i="5"/>
  <c r="L21" i="5"/>
  <c r="L61" i="5" s="1"/>
  <c r="L46" i="5"/>
  <c r="L66" i="5" s="1"/>
  <c r="M21" i="5"/>
  <c r="M61" i="5" s="1"/>
  <c r="M46" i="5"/>
  <c r="M66" i="5" s="1"/>
  <c r="P66" i="5"/>
  <c r="E66" i="5"/>
  <c r="R81" i="5"/>
  <c r="R74" i="5"/>
  <c r="R72" i="5"/>
  <c r="R73" i="5"/>
  <c r="R68" i="5"/>
  <c r="R76" i="5"/>
  <c r="R67" i="5"/>
  <c r="R69" i="5"/>
  <c r="R78" i="5"/>
  <c r="R70" i="5"/>
  <c r="R77" i="5"/>
  <c r="R71" i="5"/>
  <c r="R79" i="5"/>
  <c r="R75" i="5"/>
  <c r="R80" i="5"/>
  <c r="Q81" i="5"/>
  <c r="Q69" i="5"/>
  <c r="Q75" i="5"/>
  <c r="Q73" i="5"/>
  <c r="Q68" i="5"/>
  <c r="Q71" i="5"/>
  <c r="Q76" i="5"/>
  <c r="Q79" i="5"/>
  <c r="Q80" i="5"/>
  <c r="Q74" i="5"/>
  <c r="Q67" i="5"/>
  <c r="Q72" i="5"/>
  <c r="Q78" i="5"/>
  <c r="Q77" i="5"/>
  <c r="Q70" i="5"/>
  <c r="P81" i="5"/>
  <c r="P80" i="5"/>
  <c r="P79" i="5"/>
  <c r="P69" i="5"/>
  <c r="P67" i="5"/>
  <c r="P74" i="5"/>
  <c r="P76" i="5"/>
  <c r="P75" i="5"/>
  <c r="P77" i="5"/>
  <c r="P72" i="5"/>
  <c r="P70" i="5"/>
  <c r="P73" i="5"/>
  <c r="P68" i="5"/>
  <c r="P71" i="5"/>
  <c r="P78" i="5"/>
  <c r="E81" i="5"/>
  <c r="E69" i="5"/>
  <c r="E71" i="5"/>
  <c r="E70" i="5"/>
  <c r="E78" i="5"/>
  <c r="E76" i="5"/>
  <c r="E67" i="5"/>
  <c r="E74" i="5"/>
  <c r="E79" i="5"/>
  <c r="E73" i="5"/>
  <c r="E72" i="5"/>
  <c r="E75" i="5"/>
  <c r="E68" i="5"/>
  <c r="E77" i="5"/>
  <c r="E80" i="5"/>
  <c r="G81" i="5"/>
  <c r="G79" i="5"/>
  <c r="G67" i="5"/>
  <c r="G80" i="5"/>
  <c r="G77" i="5"/>
  <c r="G71" i="5"/>
  <c r="G75" i="5"/>
  <c r="G69" i="5"/>
  <c r="G70" i="5"/>
  <c r="G72" i="5"/>
  <c r="G78" i="5"/>
  <c r="G74" i="5"/>
  <c r="G73" i="5"/>
  <c r="G76" i="5"/>
  <c r="G68" i="5"/>
  <c r="J66" i="5"/>
  <c r="F66" i="5"/>
  <c r="J81" i="5"/>
  <c r="J67" i="5"/>
  <c r="J68" i="5"/>
  <c r="J75" i="5"/>
  <c r="J72" i="5"/>
  <c r="J71" i="5"/>
  <c r="J80" i="5"/>
  <c r="J74" i="5"/>
  <c r="J78" i="5"/>
  <c r="J77" i="5"/>
  <c r="J73" i="5"/>
  <c r="J70" i="5"/>
  <c r="J69" i="5"/>
  <c r="J76" i="5"/>
  <c r="J79" i="5"/>
  <c r="L81" i="5" l="1"/>
  <c r="L67" i="5"/>
  <c r="L76" i="5"/>
  <c r="L68" i="5"/>
  <c r="L69" i="5"/>
  <c r="L74" i="5"/>
  <c r="L80" i="5"/>
  <c r="L75" i="5"/>
  <c r="L70" i="5"/>
  <c r="L71" i="5"/>
  <c r="L72" i="5"/>
  <c r="L79" i="5"/>
  <c r="L78" i="5"/>
  <c r="L73" i="5"/>
  <c r="L77" i="5"/>
  <c r="M81" i="5"/>
  <c r="M72" i="5"/>
  <c r="M79" i="5"/>
  <c r="M76" i="5"/>
  <c r="M78" i="5"/>
  <c r="M75" i="5"/>
  <c r="M69" i="5"/>
  <c r="M67" i="5"/>
  <c r="M71" i="5"/>
  <c r="M74" i="5"/>
  <c r="M70" i="5"/>
  <c r="M80" i="5"/>
  <c r="M73" i="5"/>
  <c r="M68" i="5"/>
  <c r="M77" i="5"/>
  <c r="K81" i="5"/>
  <c r="K75" i="5"/>
  <c r="K72" i="5"/>
  <c r="K71" i="5"/>
  <c r="K69" i="5"/>
  <c r="K73" i="5"/>
  <c r="K70" i="5"/>
  <c r="K79" i="5"/>
  <c r="K77" i="5"/>
  <c r="K67" i="5"/>
  <c r="K68" i="5"/>
  <c r="K80" i="5"/>
  <c r="K74" i="5"/>
  <c r="K78" i="5"/>
  <c r="K76" i="5"/>
  <c r="K66" i="5"/>
</calcChain>
</file>

<file path=xl/sharedStrings.xml><?xml version="1.0" encoding="utf-8"?>
<sst xmlns="http://schemas.openxmlformats.org/spreadsheetml/2006/main" count="797" uniqueCount="75">
  <si>
    <t xml:space="preserve">  1. Ingresos homog. por tributos cedidos con capacidad normativa</t>
  </si>
  <si>
    <t xml:space="preserve">   1.1.1. Tasas afectas a los servicios traspasados (rec. homogénea)</t>
  </si>
  <si>
    <t xml:space="preserve">   1.1.3. Impuesto sobre Sucesiones y Donaciones (rec. homogénea)</t>
  </si>
  <si>
    <t xml:space="preserve">   1.1.4. I. Sobre Transm. Patrim. y Act. Jur. Doc. (rec. homogénea) </t>
  </si>
  <si>
    <t xml:space="preserve">   1.1.5. Tasas sobre el juego (recaudación homogénea)</t>
  </si>
  <si>
    <t xml:space="preserve">   1.1.6. REF Canarias, recaudación normativa</t>
  </si>
  <si>
    <t xml:space="preserve">   1.2.1. IRPF (sin ejercicio capacidad normativa)</t>
  </si>
  <si>
    <t xml:space="preserve">   1.2.2. Imp. de matriculación</t>
  </si>
  <si>
    <t xml:space="preserve">   1.2.3. Imp. sobre la venta minorista de hidrocarb. (sin ej. cap. norm)</t>
  </si>
  <si>
    <t xml:space="preserve">   1.2.4. Impuesto sobre Actividades de Juego</t>
  </si>
  <si>
    <t xml:space="preserve">  1. Ingresos homogeneizados. por tributos cedidos con capacidad normativa</t>
  </si>
  <si>
    <t>millones de euros corrientes</t>
  </si>
  <si>
    <t>sist 2001</t>
  </si>
  <si>
    <t>sist 2009</t>
  </si>
  <si>
    <t xml:space="preserve">  Cataluña</t>
  </si>
  <si>
    <t xml:space="preserve">  Galicia</t>
  </si>
  <si>
    <t xml:space="preserve">  Andalucía</t>
  </si>
  <si>
    <t xml:space="preserve">  Asturias</t>
  </si>
  <si>
    <t xml:space="preserve">  Cantabria</t>
  </si>
  <si>
    <t xml:space="preserve">  La Rioja</t>
  </si>
  <si>
    <t xml:space="preserve">  Murcia</t>
  </si>
  <si>
    <t xml:space="preserve">  Valencia</t>
  </si>
  <si>
    <t xml:space="preserve">  Aragón</t>
  </si>
  <si>
    <t xml:space="preserve">  C.-La Mancha</t>
  </si>
  <si>
    <t xml:space="preserve">  Canarias</t>
  </si>
  <si>
    <t xml:space="preserve">  Extremadura</t>
  </si>
  <si>
    <t xml:space="preserve">  Baleares</t>
  </si>
  <si>
    <t xml:space="preserve">  Madrid</t>
  </si>
  <si>
    <t xml:space="preserve">  Cast. y León</t>
  </si>
  <si>
    <t xml:space="preserve">   total</t>
  </si>
  <si>
    <t xml:space="preserve">   1.1.2. Impuesto sobre el Patrimonio (rec. real hasta la supresión del impuesto)</t>
  </si>
  <si>
    <t>1.1. Subtotal: Ingresos homog. por tributos cedidos tradicionales y REF</t>
  </si>
  <si>
    <t>Subtotal 1.2. Ingresos por otros tributos cedidos con capacidad normativa</t>
  </si>
  <si>
    <t>2. Ingresos por tributos cedidos sin capacidad normativa</t>
  </si>
  <si>
    <t xml:space="preserve">  2.1. IVA</t>
  </si>
  <si>
    <t xml:space="preserve">  2.2. Impuestos Especiales de Fabricación</t>
  </si>
  <si>
    <t xml:space="preserve">  2.3. Impuesto sobre el consumo de electricidad</t>
  </si>
  <si>
    <t>a partir de 2013 incluye tramo estatal especial, cedido al 100% a las autonomías</t>
  </si>
  <si>
    <t xml:space="preserve">  2.4. Impuesto sobre los depósitos en entidades de crédito (compensación por la supresión del tributo autonómico, en su caso)</t>
  </si>
  <si>
    <t>total: 2. Ingresos por tributos cedidos sin capacidad normativa</t>
  </si>
  <si>
    <t xml:space="preserve">   3.1. Fdo. de Suficiencia a competencias homogéneas</t>
  </si>
  <si>
    <t xml:space="preserve">   3.2. Garantía sanitaria</t>
  </si>
  <si>
    <t xml:space="preserve">   3.3. Dotación adicional sanidad II Conf. de Presidentes</t>
  </si>
  <si>
    <t xml:space="preserve">   3.4. Compensación supresión Impuesto de Patrimonio</t>
  </si>
  <si>
    <t xml:space="preserve">   3.5. Transferencia del Fondo de Garantía</t>
  </si>
  <si>
    <t xml:space="preserve">   3.6. Fondo de Cooperación</t>
  </si>
  <si>
    <t xml:space="preserve">   3.7. Fondo de Competitividad</t>
  </si>
  <si>
    <t xml:space="preserve">   3.8. Compensación Disposición Adicional Tercera</t>
  </si>
  <si>
    <t xml:space="preserve">   3.9. Ajuste a 3.1. por valoración políticas lingüísticas</t>
  </si>
  <si>
    <t>3. Transferencias del Estado y otras CCAA  a competencias homogéneas</t>
  </si>
  <si>
    <t>Total: 3. Transferencias del Estado y otras CCAA  a competencias homogéneas</t>
  </si>
  <si>
    <t>4. Financiación efectiva total a competencias homogéneas</t>
  </si>
  <si>
    <t xml:space="preserve">    + subvenciones implícitas en mecas. adicionales de financ. y aplazamientos</t>
  </si>
  <si>
    <t>4b. Financiación efectiva + subvenciones intereses</t>
  </si>
  <si>
    <t>TOTAL: 4. Financiación efectiva total a competencias homogéneas</t>
  </si>
  <si>
    <t>Población ajustada y financiación efectiva por habitante ajustado</t>
  </si>
  <si>
    <t xml:space="preserve">   9.5. Población ajustada (criterios del sistema 2009)</t>
  </si>
  <si>
    <t xml:space="preserve">  10.4. Financiación efectiva a comp. homog. por hab. ajustado, a precios corrientes</t>
  </si>
  <si>
    <t>euros por persona</t>
  </si>
  <si>
    <t>personas</t>
  </si>
  <si>
    <t xml:space="preserve"> media</t>
  </si>
  <si>
    <t>indices con media 100</t>
  </si>
  <si>
    <t>media</t>
  </si>
  <si>
    <t xml:space="preserve"> Total:  1. Ingresos homogeneizados. por tributos cedidos con capacidad normativa</t>
  </si>
  <si>
    <t>total tribs</t>
  </si>
  <si>
    <t>rec homog cedidos</t>
  </si>
  <si>
    <t xml:space="preserve">def </t>
  </si>
  <si>
    <t>9.2. deflactor del PIB nacionaL</t>
  </si>
  <si>
    <t>transferencias extraordinarias del Estado</t>
  </si>
  <si>
    <t>4a. Financiación aumentada = financiacion efectiva + transferencias extraordinarias</t>
  </si>
  <si>
    <t>max</t>
  </si>
  <si>
    <t>min</t>
  </si>
  <si>
    <t>desv estandar</t>
  </si>
  <si>
    <t>var 02 a 21</t>
  </si>
  <si>
    <t xml:space="preserve">  10.5. Fin. Efectiva por hab. aj. a comp. homog, a precios constantes de 2015, criterios del sistema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</si>
</sst>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000"/>
  </numFmts>
  <fonts count="1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name val="Verdana"/>
      <family val="2"/>
    </font>
    <font>
      <i/>
      <sz val="10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Times New Roman"/>
      <family val="1"/>
    </font>
    <font>
      <sz val="1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i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3" fontId="0" fillId="0" borderId="0" xfId="0" applyNumberFormat="1"/>
    <xf numFmtId="0" fontId="6" fillId="0" borderId="0" xfId="0" applyFont="1"/>
    <xf numFmtId="3" fontId="7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164" fontId="8" fillId="0" borderId="0" xfId="0" applyNumberFormat="1" applyFont="1" applyAlignment="1">
      <alignment vertical="center"/>
    </xf>
    <xf numFmtId="0" fontId="9" fillId="0" borderId="0" xfId="0" applyFont="1"/>
    <xf numFmtId="3" fontId="6" fillId="0" borderId="0" xfId="0" applyNumberFormat="1" applyFont="1"/>
    <xf numFmtId="1" fontId="0" fillId="0" borderId="0" xfId="0" applyNumberFormat="1"/>
    <xf numFmtId="0" fontId="10" fillId="0" borderId="0" xfId="0" applyFont="1"/>
    <xf numFmtId="0" fontId="1" fillId="0" borderId="0" xfId="0" applyFont="1"/>
    <xf numFmtId="3" fontId="11" fillId="0" borderId="0" xfId="0" applyNumberFormat="1" applyFont="1"/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165" fontId="0" fillId="0" borderId="0" xfId="0" applyNumberFormat="1"/>
    <xf numFmtId="165" fontId="6" fillId="0" borderId="0" xfId="0" applyNumberFormat="1" applyFont="1"/>
    <xf numFmtId="0" fontId="11" fillId="0" borderId="0" xfId="0" applyFont="1"/>
    <xf numFmtId="3" fontId="12" fillId="0" borderId="0" xfId="0" applyNumberFormat="1" applyFont="1"/>
    <xf numFmtId="0" fontId="12" fillId="0" borderId="0" xfId="0" applyFont="1"/>
    <xf numFmtId="3" fontId="13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 vertical="center" wrapText="1"/>
    </xf>
    <xf numFmtId="3" fontId="13" fillId="0" borderId="0" xfId="0" applyNumberFormat="1" applyFont="1" applyAlignment="1">
      <alignment vertical="center"/>
    </xf>
    <xf numFmtId="3" fontId="15" fillId="0" borderId="0" xfId="0" applyNumberFormat="1" applyFont="1"/>
    <xf numFmtId="3" fontId="14" fillId="0" borderId="0" xfId="0" applyNumberFormat="1" applyFont="1" applyAlignment="1">
      <alignment horizontal="right"/>
    </xf>
    <xf numFmtId="164" fontId="12" fillId="0" borderId="0" xfId="0" applyNumberFormat="1" applyFont="1"/>
    <xf numFmtId="164" fontId="14" fillId="0" borderId="0" xfId="0" applyNumberFormat="1" applyFont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4" fontId="0" fillId="0" borderId="0" xfId="0" applyNumberFormat="1"/>
  </cellXfs>
  <cellStyles count="1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W272"/>
  <sheetViews>
    <sheetView topLeftCell="A253" zoomScale="150" zoomScaleNormal="150" zoomScalePageLayoutView="150" workbookViewId="0">
      <pane xSplit="12440" topLeftCell="R1"/>
      <selection activeCell="E183" sqref="E183"/>
      <selection pane="topRight" activeCell="W26" sqref="W26"/>
    </sheetView>
  </sheetViews>
  <sheetFormatPr baseColWidth="10" defaultRowHeight="16" x14ac:dyDescent="0.2"/>
  <sheetData>
    <row r="3" spans="2:23" x14ac:dyDescent="0.2">
      <c r="B3" s="1" t="s">
        <v>10</v>
      </c>
    </row>
    <row r="4" spans="2:23" x14ac:dyDescent="0.2">
      <c r="B4" t="s">
        <v>11</v>
      </c>
    </row>
    <row r="7" spans="2:23" x14ac:dyDescent="0.2">
      <c r="B7" t="s">
        <v>1</v>
      </c>
    </row>
    <row r="8" spans="2:23" x14ac:dyDescent="0.2">
      <c r="J8" s="2" t="s">
        <v>12</v>
      </c>
      <c r="K8" s="2" t="s">
        <v>13</v>
      </c>
    </row>
    <row r="9" spans="2:23" x14ac:dyDescent="0.2">
      <c r="C9" s="2">
        <v>2002</v>
      </c>
      <c r="D9" s="2">
        <f>C9+1</f>
        <v>2003</v>
      </c>
      <c r="E9" s="2">
        <f t="shared" ref="E9:J9" si="0">D9+1</f>
        <v>2004</v>
      </c>
      <c r="F9" s="2">
        <f t="shared" si="0"/>
        <v>2005</v>
      </c>
      <c r="G9" s="2">
        <f t="shared" si="0"/>
        <v>2006</v>
      </c>
      <c r="H9" s="2">
        <f t="shared" si="0"/>
        <v>2007</v>
      </c>
      <c r="I9" s="2">
        <f t="shared" si="0"/>
        <v>2008</v>
      </c>
      <c r="J9" s="2">
        <f t="shared" si="0"/>
        <v>2009</v>
      </c>
      <c r="K9" s="2">
        <v>2009</v>
      </c>
      <c r="L9" s="2">
        <v>2010</v>
      </c>
      <c r="M9" s="2">
        <v>2011</v>
      </c>
      <c r="N9" s="2">
        <v>2012</v>
      </c>
      <c r="O9" s="2">
        <v>2013</v>
      </c>
      <c r="P9" s="2">
        <v>2014</v>
      </c>
      <c r="Q9" s="2">
        <v>2015</v>
      </c>
      <c r="R9" s="2">
        <v>2016</v>
      </c>
      <c r="S9" s="2">
        <v>2017</v>
      </c>
      <c r="T9" s="2">
        <f>S9+1</f>
        <v>2018</v>
      </c>
      <c r="U9" s="2">
        <f>T9+1</f>
        <v>2019</v>
      </c>
      <c r="V9" s="2">
        <f>U9+1</f>
        <v>2020</v>
      </c>
      <c r="W9" s="2">
        <f>V9+1</f>
        <v>2021</v>
      </c>
    </row>
    <row r="10" spans="2:23" x14ac:dyDescent="0.2">
      <c r="B10" s="3" t="s">
        <v>14</v>
      </c>
      <c r="C10" s="3">
        <v>229.3129214366532</v>
      </c>
      <c r="D10" s="3">
        <v>242.34064293930567</v>
      </c>
      <c r="E10" s="3">
        <v>259.09891452632752</v>
      </c>
      <c r="F10" s="3">
        <v>280.48000243714972</v>
      </c>
      <c r="G10" s="3">
        <v>368.55544019486297</v>
      </c>
      <c r="H10" s="3">
        <v>366.93956286928113</v>
      </c>
      <c r="I10" s="3">
        <v>402.97096720244605</v>
      </c>
      <c r="J10" s="3">
        <v>389.68439575879205</v>
      </c>
      <c r="K10" s="3">
        <f>J10</f>
        <v>389.68439575879205</v>
      </c>
      <c r="L10" s="3">
        <v>448.2869703467249</v>
      </c>
      <c r="M10" s="3">
        <v>411.92514280378583</v>
      </c>
      <c r="N10" s="3">
        <v>453.61116005217468</v>
      </c>
      <c r="O10" s="3">
        <v>451.44551247341548</v>
      </c>
      <c r="P10" s="3">
        <v>473.54292949580332</v>
      </c>
      <c r="Q10" s="3">
        <v>491.29588686030206</v>
      </c>
      <c r="R10" s="3">
        <v>528.72670641738057</v>
      </c>
      <c r="S10" s="3">
        <v>513.432021862949</v>
      </c>
      <c r="T10" s="3">
        <v>580.91806801513837</v>
      </c>
      <c r="U10" s="3">
        <v>619.20657836606426</v>
      </c>
      <c r="V10" s="3">
        <v>503.03137926198002</v>
      </c>
      <c r="W10" s="3">
        <v>589.93179001134206</v>
      </c>
    </row>
    <row r="11" spans="2:23" x14ac:dyDescent="0.2">
      <c r="B11" s="3" t="s">
        <v>15</v>
      </c>
      <c r="C11" s="3">
        <v>96.475847276398667</v>
      </c>
      <c r="D11" s="3">
        <v>99.446206682620897</v>
      </c>
      <c r="E11" s="3">
        <v>104.61527302306104</v>
      </c>
      <c r="F11" s="3">
        <v>110.75317893024024</v>
      </c>
      <c r="G11" s="3">
        <v>142.96136557303666</v>
      </c>
      <c r="H11" s="3">
        <v>141.09297806210836</v>
      </c>
      <c r="I11" s="3">
        <v>152.3529863188667</v>
      </c>
      <c r="J11" s="3">
        <v>145.75666015458734</v>
      </c>
      <c r="K11" s="3">
        <f t="shared" ref="K11:K24" si="1">J11</f>
        <v>145.75666015458734</v>
      </c>
      <c r="L11" s="3">
        <v>166.9445928596308</v>
      </c>
      <c r="M11" s="3">
        <v>152.72718147614967</v>
      </c>
      <c r="N11" s="3">
        <v>166.65352880563387</v>
      </c>
      <c r="O11" s="3">
        <v>165.30699738149357</v>
      </c>
      <c r="P11" s="3">
        <v>173.11369525454276</v>
      </c>
      <c r="Q11" s="3">
        <v>178.79220705928844</v>
      </c>
      <c r="R11" s="3">
        <v>191.07190783119415</v>
      </c>
      <c r="S11" s="3">
        <v>184.03642864652556</v>
      </c>
      <c r="T11" s="3">
        <v>206.51025008778529</v>
      </c>
      <c r="U11" s="3">
        <v>217.78505273435422</v>
      </c>
      <c r="V11" s="3">
        <v>174.68072827986859</v>
      </c>
      <c r="W11" s="3">
        <v>205.38861261847032</v>
      </c>
    </row>
    <row r="12" spans="2:23" x14ac:dyDescent="0.2">
      <c r="B12" s="3" t="s">
        <v>16</v>
      </c>
      <c r="C12" s="3">
        <v>263.56980002664335</v>
      </c>
      <c r="D12" s="3">
        <v>274.97140352575428</v>
      </c>
      <c r="E12" s="3">
        <v>292.34321322715175</v>
      </c>
      <c r="F12" s="3">
        <v>314.74579056730215</v>
      </c>
      <c r="G12" s="3">
        <v>411.99749685373371</v>
      </c>
      <c r="H12" s="3">
        <v>410.14240554230292</v>
      </c>
      <c r="I12" s="3">
        <v>448.83507841813298</v>
      </c>
      <c r="J12" s="3">
        <v>432.821103334231</v>
      </c>
      <c r="K12" s="3">
        <f t="shared" si="1"/>
        <v>432.821103334231</v>
      </c>
      <c r="L12" s="3">
        <v>499.52192541860904</v>
      </c>
      <c r="M12" s="3">
        <v>460.24870482080894</v>
      </c>
      <c r="N12" s="3">
        <v>506.28108256941914</v>
      </c>
      <c r="O12" s="3">
        <v>504.43633990578974</v>
      </c>
      <c r="P12" s="3">
        <v>529.17987161388248</v>
      </c>
      <c r="Q12" s="3">
        <v>549.59470197448104</v>
      </c>
      <c r="R12" s="3">
        <v>589.5592674638616</v>
      </c>
      <c r="S12" s="3">
        <v>569.42360077550416</v>
      </c>
      <c r="T12" s="3">
        <v>640.87005792854018</v>
      </c>
      <c r="U12" s="3">
        <v>678.82807221618259</v>
      </c>
      <c r="V12" s="3">
        <v>547.24964105298341</v>
      </c>
      <c r="W12" s="3">
        <v>645.87390741958279</v>
      </c>
    </row>
    <row r="13" spans="2:23" x14ac:dyDescent="0.2">
      <c r="B13" s="3" t="s">
        <v>17</v>
      </c>
      <c r="C13" s="3">
        <v>37.851025683514152</v>
      </c>
      <c r="D13" s="3">
        <v>38.872739785904642</v>
      </c>
      <c r="E13" s="3">
        <v>40.83330159070843</v>
      </c>
      <c r="F13" s="3">
        <v>43.168791229868091</v>
      </c>
      <c r="G13" s="3">
        <v>55.628974758716062</v>
      </c>
      <c r="H13" s="3">
        <v>54.699251762122906</v>
      </c>
      <c r="I13" s="3">
        <v>59.106415571931166</v>
      </c>
      <c r="J13" s="3">
        <v>56.574772813923992</v>
      </c>
      <c r="K13" s="3">
        <f t="shared" si="1"/>
        <v>56.574772813923992</v>
      </c>
      <c r="L13" s="3">
        <v>64.705975603838255</v>
      </c>
      <c r="M13" s="3">
        <v>59.086771626286371</v>
      </c>
      <c r="N13" s="3">
        <v>64.5500538896802</v>
      </c>
      <c r="O13" s="3">
        <v>63.839110341512495</v>
      </c>
      <c r="P13" s="3">
        <v>66.869734408030823</v>
      </c>
      <c r="Q13" s="3">
        <v>68.787585557298812</v>
      </c>
      <c r="R13" s="3">
        <v>73.279848329541068</v>
      </c>
      <c r="S13" s="3">
        <v>70.327363816718702</v>
      </c>
      <c r="T13" s="3">
        <v>78.594790692995119</v>
      </c>
      <c r="U13" s="3">
        <v>82.515515633344378</v>
      </c>
      <c r="V13" s="3">
        <v>65.867451180067079</v>
      </c>
      <c r="W13" s="3">
        <v>77.043613683449365</v>
      </c>
    </row>
    <row r="14" spans="2:23" x14ac:dyDescent="0.2">
      <c r="B14" s="3" t="s">
        <v>18</v>
      </c>
      <c r="C14" s="3">
        <v>19.111935939171207</v>
      </c>
      <c r="D14" s="3">
        <v>19.870126339328966</v>
      </c>
      <c r="E14" s="3">
        <v>21.097490400284219</v>
      </c>
      <c r="F14" s="3">
        <v>22.546359562596329</v>
      </c>
      <c r="G14" s="3">
        <v>29.345749171371946</v>
      </c>
      <c r="H14" s="3">
        <v>29.15075999652634</v>
      </c>
      <c r="I14" s="3">
        <v>31.855272704240448</v>
      </c>
      <c r="J14" s="3">
        <v>30.716091528627402</v>
      </c>
      <c r="K14" s="3">
        <f t="shared" si="1"/>
        <v>30.716091528627402</v>
      </c>
      <c r="L14" s="3">
        <v>35.341386198043978</v>
      </c>
      <c r="M14" s="3">
        <v>32.405017419307491</v>
      </c>
      <c r="N14" s="3">
        <v>35.581198070263767</v>
      </c>
      <c r="O14" s="3">
        <v>35.374313277271902</v>
      </c>
      <c r="P14" s="3">
        <v>37.073744229082571</v>
      </c>
      <c r="Q14" s="3">
        <v>38.291419404177937</v>
      </c>
      <c r="R14" s="3">
        <v>40.920429707568708</v>
      </c>
      <c r="S14" s="3">
        <v>39.432072337117162</v>
      </c>
      <c r="T14" s="3">
        <v>44.3503456465643</v>
      </c>
      <c r="U14" s="3">
        <v>46.879107150168636</v>
      </c>
      <c r="V14" s="3">
        <v>37.686562244908629</v>
      </c>
      <c r="W14" s="3">
        <v>44.508705287651829</v>
      </c>
    </row>
    <row r="15" spans="2:23" x14ac:dyDescent="0.2">
      <c r="B15" s="3" t="s">
        <v>19</v>
      </c>
      <c r="C15" s="3">
        <v>9.9252016552003308</v>
      </c>
      <c r="D15" s="3">
        <v>10.388538282777114</v>
      </c>
      <c r="E15" s="3">
        <v>11.163320498562745</v>
      </c>
      <c r="F15" s="3">
        <v>12.072273647664813</v>
      </c>
      <c r="G15" s="3">
        <v>15.82644786465095</v>
      </c>
      <c r="H15" s="3">
        <v>15.723244861609761</v>
      </c>
      <c r="I15" s="3">
        <v>17.374026328583678</v>
      </c>
      <c r="J15" s="3">
        <v>16.769927239458777</v>
      </c>
      <c r="K15" s="3">
        <f t="shared" si="1"/>
        <v>16.769927239458777</v>
      </c>
      <c r="L15" s="3">
        <v>19.239498574997636</v>
      </c>
      <c r="M15" s="3">
        <v>17.64456561250141</v>
      </c>
      <c r="N15" s="3">
        <v>19.389042092880299</v>
      </c>
      <c r="O15" s="3">
        <v>19.246012728320288</v>
      </c>
      <c r="P15" s="3">
        <v>20.090848571263692</v>
      </c>
      <c r="Q15" s="3">
        <v>20.746488504120663</v>
      </c>
      <c r="R15" s="3">
        <v>22.195625223841649</v>
      </c>
      <c r="S15" s="3">
        <v>21.430697155330215</v>
      </c>
      <c r="T15" s="3">
        <v>24.128913518592118</v>
      </c>
      <c r="U15" s="3">
        <v>25.558027299190687</v>
      </c>
      <c r="V15" s="3">
        <v>20.683402739756392</v>
      </c>
      <c r="W15" s="3">
        <v>24.316477373165156</v>
      </c>
    </row>
    <row r="16" spans="2:23" x14ac:dyDescent="0.2">
      <c r="B16" s="3" t="s">
        <v>20</v>
      </c>
      <c r="C16" s="3">
        <v>43.244131877389691</v>
      </c>
      <c r="D16" s="3">
        <v>45.879969534949694</v>
      </c>
      <c r="E16" s="3">
        <v>49.235007203354066</v>
      </c>
      <c r="F16" s="3">
        <v>53.559958550974059</v>
      </c>
      <c r="G16" s="3">
        <v>70.785589217266264</v>
      </c>
      <c r="H16" s="3">
        <v>70.844218388343108</v>
      </c>
      <c r="I16" s="3">
        <v>78.038353622288255</v>
      </c>
      <c r="J16" s="3">
        <v>75.40529791677362</v>
      </c>
      <c r="K16" s="3">
        <f t="shared" si="1"/>
        <v>75.40529791677362</v>
      </c>
      <c r="L16" s="3">
        <v>87.240801101612718</v>
      </c>
      <c r="M16" s="3">
        <v>80.316851962051473</v>
      </c>
      <c r="N16" s="3">
        <v>88.341652193867503</v>
      </c>
      <c r="O16" s="3">
        <v>87.977324232785307</v>
      </c>
      <c r="P16" s="3">
        <v>92.380669461645567</v>
      </c>
      <c r="Q16" s="3">
        <v>96.012570845360869</v>
      </c>
      <c r="R16" s="3">
        <v>102.95697518720674</v>
      </c>
      <c r="S16" s="3">
        <v>99.907652644448532</v>
      </c>
      <c r="T16" s="3">
        <v>113.0112165913047</v>
      </c>
      <c r="U16" s="3">
        <v>120.52186524601281</v>
      </c>
      <c r="V16" s="3">
        <v>97.706924591795257</v>
      </c>
      <c r="W16" s="3">
        <v>115.5732990748044</v>
      </c>
    </row>
    <row r="17" spans="2:23" x14ac:dyDescent="0.2">
      <c r="B17" s="3" t="s">
        <v>21</v>
      </c>
      <c r="C17" s="3">
        <v>152.49046355354679</v>
      </c>
      <c r="D17" s="3">
        <v>161.61299968820751</v>
      </c>
      <c r="E17" s="3">
        <v>172.77411123170984</v>
      </c>
      <c r="F17" s="3">
        <v>188.14858446716232</v>
      </c>
      <c r="G17" s="3">
        <v>248.30936673501458</v>
      </c>
      <c r="H17" s="3">
        <v>248.59696513252075</v>
      </c>
      <c r="I17" s="3">
        <v>275.22565345076333</v>
      </c>
      <c r="J17" s="3">
        <v>265.57910444662963</v>
      </c>
      <c r="K17" s="3">
        <f t="shared" si="1"/>
        <v>265.57910444662963</v>
      </c>
      <c r="L17" s="3">
        <v>305.03128050123865</v>
      </c>
      <c r="M17" s="3">
        <v>279.57639518396093</v>
      </c>
      <c r="N17" s="3">
        <v>307.32011278913677</v>
      </c>
      <c r="O17" s="3">
        <v>305.62825036495457</v>
      </c>
      <c r="P17" s="3">
        <v>315.20668499507099</v>
      </c>
      <c r="Q17" s="3">
        <v>325.9133554361581</v>
      </c>
      <c r="R17" s="3">
        <v>348.6120409198636</v>
      </c>
      <c r="S17" s="3">
        <v>335.78428272260743</v>
      </c>
      <c r="T17" s="3">
        <v>379.40527573921361</v>
      </c>
      <c r="U17" s="3">
        <v>403.68457092798582</v>
      </c>
      <c r="V17" s="3">
        <v>326.97308931811426</v>
      </c>
      <c r="W17" s="3">
        <v>385.77573271282228</v>
      </c>
    </row>
    <row r="18" spans="2:23" x14ac:dyDescent="0.2">
      <c r="B18" s="3" t="s">
        <v>22</v>
      </c>
      <c r="C18" s="3">
        <v>42.910054074121241</v>
      </c>
      <c r="D18" s="3">
        <v>44.465141641188971</v>
      </c>
      <c r="E18" s="3">
        <v>47.519550751912021</v>
      </c>
      <c r="F18" s="3">
        <v>50.882946985808388</v>
      </c>
      <c r="G18" s="3">
        <v>65.990032476666045</v>
      </c>
      <c r="H18" s="3">
        <v>65.986199431755409</v>
      </c>
      <c r="I18" s="3">
        <v>72.610506007450681</v>
      </c>
      <c r="J18" s="3">
        <v>70.137842825522753</v>
      </c>
      <c r="K18" s="3">
        <f t="shared" si="1"/>
        <v>70.137842825522753</v>
      </c>
      <c r="L18" s="3">
        <v>80.385318092788609</v>
      </c>
      <c r="M18" s="3">
        <v>73.554381174316433</v>
      </c>
      <c r="N18" s="3">
        <v>80.853352242839037</v>
      </c>
      <c r="O18" s="3">
        <v>80.512708707520417</v>
      </c>
      <c r="P18" s="3">
        <v>83.473173627827791</v>
      </c>
      <c r="Q18" s="3">
        <v>86.233839880682098</v>
      </c>
      <c r="R18" s="3">
        <v>91.97253250468944</v>
      </c>
      <c r="S18" s="3">
        <v>88.931878908489807</v>
      </c>
      <c r="T18" s="3">
        <v>100.03384725226903</v>
      </c>
      <c r="U18" s="3">
        <v>106.43525335884878</v>
      </c>
      <c r="V18" s="3">
        <v>85.949128364521371</v>
      </c>
      <c r="W18" s="3">
        <v>101.3887887687947</v>
      </c>
    </row>
    <row r="19" spans="2:23" x14ac:dyDescent="0.2">
      <c r="B19" s="3" t="s">
        <v>23</v>
      </c>
      <c r="C19" s="3">
        <v>62.806133598577809</v>
      </c>
      <c r="D19" s="3">
        <v>65.636627689339605</v>
      </c>
      <c r="E19" s="3">
        <v>70.309794710676385</v>
      </c>
      <c r="F19" s="3">
        <v>75.968628340264331</v>
      </c>
      <c r="G19" s="3">
        <v>99.81437241502563</v>
      </c>
      <c r="H19" s="3">
        <v>100.62412598664078</v>
      </c>
      <c r="I19" s="3">
        <v>111.80082327907414</v>
      </c>
      <c r="J19" s="3">
        <v>108.49627161951018</v>
      </c>
      <c r="K19" s="3">
        <f t="shared" si="1"/>
        <v>108.49627161951018</v>
      </c>
      <c r="L19" s="3">
        <v>125.21639608366084</v>
      </c>
      <c r="M19" s="3">
        <v>115.5707437734516</v>
      </c>
      <c r="N19" s="3">
        <v>127.13297760067734</v>
      </c>
      <c r="O19" s="3">
        <v>125.5665961244724</v>
      </c>
      <c r="P19" s="3">
        <v>130.91158939305393</v>
      </c>
      <c r="Q19" s="3">
        <v>134.74397785003998</v>
      </c>
      <c r="R19" s="3">
        <v>143.49631887045683</v>
      </c>
      <c r="S19" s="3">
        <v>138.04259364518811</v>
      </c>
      <c r="T19" s="3">
        <v>154.92088642393961</v>
      </c>
      <c r="U19" s="3">
        <v>164.00345977409793</v>
      </c>
      <c r="V19" s="3">
        <v>132.22969183845439</v>
      </c>
      <c r="W19" s="3">
        <v>156.23925129540186</v>
      </c>
    </row>
    <row r="20" spans="2:23" x14ac:dyDescent="0.2">
      <c r="B20" s="3" t="s">
        <v>24</v>
      </c>
      <c r="C20" s="3">
        <v>64.981287073028639</v>
      </c>
      <c r="D20" s="3">
        <v>68.495454813352254</v>
      </c>
      <c r="E20" s="3">
        <v>72.844722921642358</v>
      </c>
      <c r="F20" s="3">
        <v>78.920217531405513</v>
      </c>
      <c r="G20" s="3">
        <v>103.09829693824895</v>
      </c>
      <c r="H20" s="3">
        <v>103.09975029978236</v>
      </c>
      <c r="I20" s="3">
        <v>113.59939870834171</v>
      </c>
      <c r="J20" s="3">
        <v>109.67849983028812</v>
      </c>
      <c r="K20" s="3">
        <f t="shared" si="1"/>
        <v>109.67849983028812</v>
      </c>
      <c r="L20" s="3">
        <v>126.41857010872762</v>
      </c>
      <c r="M20" s="3">
        <v>116.19549213709035</v>
      </c>
      <c r="N20" s="3">
        <v>126.92063874367037</v>
      </c>
      <c r="O20" s="3">
        <v>126.62330488196613</v>
      </c>
      <c r="P20" s="3">
        <v>132.56192574192133</v>
      </c>
      <c r="Q20" s="3">
        <v>137.43435414311062</v>
      </c>
      <c r="R20" s="3">
        <v>147.73402076352983</v>
      </c>
      <c r="S20" s="3">
        <v>143.25055319690117</v>
      </c>
      <c r="T20" s="3">
        <v>162.63159059097384</v>
      </c>
      <c r="U20" s="3">
        <v>173.72702746790358</v>
      </c>
      <c r="V20" s="3">
        <v>140.68184436560574</v>
      </c>
      <c r="W20" s="3">
        <v>165.86242391106586</v>
      </c>
    </row>
    <row r="21" spans="2:23" x14ac:dyDescent="0.2">
      <c r="B21" s="3" t="s">
        <v>25</v>
      </c>
      <c r="C21" s="3">
        <v>37.818565966580913</v>
      </c>
      <c r="D21" s="3">
        <v>38.819349372029201</v>
      </c>
      <c r="E21" s="3">
        <v>40.891294742746759</v>
      </c>
      <c r="F21" s="3">
        <v>43.45924688444849</v>
      </c>
      <c r="G21" s="3">
        <v>56.118526018808353</v>
      </c>
      <c r="H21" s="3">
        <v>55.46910899091823</v>
      </c>
      <c r="I21" s="3">
        <v>60.069836498293739</v>
      </c>
      <c r="J21" s="3">
        <v>57.467269361246586</v>
      </c>
      <c r="K21" s="3">
        <f t="shared" si="1"/>
        <v>57.467269361246586</v>
      </c>
      <c r="L21" s="3">
        <v>66.071236177624741</v>
      </c>
      <c r="M21" s="3">
        <v>60.609988449919818</v>
      </c>
      <c r="N21" s="3">
        <v>66.39363928192185</v>
      </c>
      <c r="O21" s="3">
        <v>65.981035863814256</v>
      </c>
      <c r="P21" s="3">
        <v>69.255177071353259</v>
      </c>
      <c r="Q21" s="3">
        <v>71.520691163743507</v>
      </c>
      <c r="R21" s="3">
        <v>76.454628063674477</v>
      </c>
      <c r="S21" s="3">
        <v>73.38247539320443</v>
      </c>
      <c r="T21" s="3">
        <v>82.00528563965247</v>
      </c>
      <c r="U21" s="3">
        <v>86.138679308641102</v>
      </c>
      <c r="V21" s="3">
        <v>68.789961148512361</v>
      </c>
      <c r="W21" s="3">
        <v>80.81306198437774</v>
      </c>
    </row>
    <row r="22" spans="2:23" x14ac:dyDescent="0.2">
      <c r="B22" s="3" t="s">
        <v>26</v>
      </c>
      <c r="C22" s="3">
        <v>32.3176131561845</v>
      </c>
      <c r="D22" s="3">
        <v>34.245088611677545</v>
      </c>
      <c r="E22" s="3">
        <v>36.318734353080551</v>
      </c>
      <c r="F22" s="3">
        <v>39.419651869585742</v>
      </c>
      <c r="G22" s="3">
        <v>51.711634856021199</v>
      </c>
      <c r="H22" s="3">
        <v>52.449322637354349</v>
      </c>
      <c r="I22" s="3">
        <v>58.707279354909211</v>
      </c>
      <c r="J22" s="3">
        <v>57.10320208208644</v>
      </c>
      <c r="K22" s="3">
        <f t="shared" si="1"/>
        <v>57.10320208208644</v>
      </c>
      <c r="L22" s="3">
        <v>66.001358991912781</v>
      </c>
      <c r="M22" s="3">
        <v>60.814704857314162</v>
      </c>
      <c r="N22" s="3">
        <v>67.071218326473712</v>
      </c>
      <c r="O22" s="3">
        <v>66.439435058994221</v>
      </c>
      <c r="P22" s="3">
        <v>69.495132096890757</v>
      </c>
      <c r="Q22" s="3">
        <v>72.272020376853973</v>
      </c>
      <c r="R22" s="3">
        <v>77.82111173848125</v>
      </c>
      <c r="S22" s="3">
        <v>75.834107300856317</v>
      </c>
      <c r="T22" s="3">
        <v>86.289137570117333</v>
      </c>
      <c r="U22" s="3">
        <v>92.733950527868615</v>
      </c>
      <c r="V22" s="3">
        <v>75.743780190746335</v>
      </c>
      <c r="W22" s="3">
        <v>90.083031988593447</v>
      </c>
    </row>
    <row r="23" spans="2:23" x14ac:dyDescent="0.2">
      <c r="B23" s="3" t="s">
        <v>27</v>
      </c>
      <c r="C23" s="3">
        <v>194.79890267864462</v>
      </c>
      <c r="D23" s="3">
        <v>206.72761022993808</v>
      </c>
      <c r="E23" s="3">
        <v>220.74775787115607</v>
      </c>
      <c r="F23" s="3">
        <v>239.13846756986271</v>
      </c>
      <c r="G23" s="3">
        <v>310.36335955630528</v>
      </c>
      <c r="H23" s="3">
        <v>309.49446324266137</v>
      </c>
      <c r="I23" s="3">
        <v>343.19137179204438</v>
      </c>
      <c r="J23" s="3">
        <v>332.94286303277858</v>
      </c>
      <c r="K23" s="3">
        <f t="shared" si="1"/>
        <v>332.94286303277858</v>
      </c>
      <c r="L23" s="3">
        <v>385.40961684276476</v>
      </c>
      <c r="M23" s="3">
        <v>354.56204289804509</v>
      </c>
      <c r="N23" s="3">
        <v>389.36140027968383</v>
      </c>
      <c r="O23" s="3">
        <v>388.207998781014</v>
      </c>
      <c r="P23" s="3">
        <v>406.50270735702975</v>
      </c>
      <c r="Q23" s="3">
        <v>421.20738020164043</v>
      </c>
      <c r="R23" s="3">
        <v>454.53371356036865</v>
      </c>
      <c r="S23" s="3">
        <v>442.17467012283646</v>
      </c>
      <c r="T23" s="3">
        <v>502.80161339816874</v>
      </c>
      <c r="U23" s="3">
        <v>537.57664428835847</v>
      </c>
      <c r="V23" s="3">
        <v>438.34016027570368</v>
      </c>
      <c r="W23" s="3">
        <v>512.0402616966594</v>
      </c>
    </row>
    <row r="24" spans="2:23" x14ac:dyDescent="0.2">
      <c r="B24" s="3" t="s">
        <v>28</v>
      </c>
      <c r="C24" s="3">
        <v>87.418106004344921</v>
      </c>
      <c r="D24" s="3">
        <v>89.92312086362557</v>
      </c>
      <c r="E24" s="3">
        <v>94.839452947626498</v>
      </c>
      <c r="F24" s="3">
        <v>100.67508142566709</v>
      </c>
      <c r="G24" s="3">
        <v>130.3310773702714</v>
      </c>
      <c r="H24" s="3">
        <v>128.67002279607198</v>
      </c>
      <c r="I24" s="3">
        <v>139.94009074263357</v>
      </c>
      <c r="J24" s="3">
        <v>133.63317805554394</v>
      </c>
      <c r="K24" s="3">
        <f t="shared" si="1"/>
        <v>133.63317805554394</v>
      </c>
      <c r="L24" s="3">
        <v>152.73416309782448</v>
      </c>
      <c r="M24" s="3">
        <v>139.7809858050106</v>
      </c>
      <c r="N24" s="3">
        <v>152.54833306167782</v>
      </c>
      <c r="O24" s="3">
        <v>150.60086987667523</v>
      </c>
      <c r="P24" s="3">
        <v>157.12267668260054</v>
      </c>
      <c r="Q24" s="3">
        <v>161.75970074274173</v>
      </c>
      <c r="R24" s="3">
        <v>172.02421341834133</v>
      </c>
      <c r="S24" s="3">
        <v>164.8374714713226</v>
      </c>
      <c r="T24" s="3">
        <v>184.14670090474527</v>
      </c>
      <c r="U24" s="3">
        <v>193.58617570097795</v>
      </c>
      <c r="V24" s="3">
        <v>154.83865514698292</v>
      </c>
      <c r="W24" s="3">
        <v>181.56616217381799</v>
      </c>
    </row>
    <row r="25" spans="2:23" x14ac:dyDescent="0.2">
      <c r="B25" s="3" t="s">
        <v>29</v>
      </c>
      <c r="C25" s="21">
        <f>SUM(C10:C24)</f>
        <v>1375.0319900000002</v>
      </c>
      <c r="D25" s="21">
        <f t="shared" ref="D25:V25" si="2">SUM(D10:D24)</f>
        <v>1441.6950200000001</v>
      </c>
      <c r="E25" s="21">
        <f t="shared" si="2"/>
        <v>1534.6319400000004</v>
      </c>
      <c r="F25" s="21">
        <f t="shared" si="2"/>
        <v>1653.9391800000001</v>
      </c>
      <c r="G25" s="21">
        <f t="shared" si="2"/>
        <v>2160.8377300000002</v>
      </c>
      <c r="H25" s="21">
        <f t="shared" si="2"/>
        <v>2152.9823799999995</v>
      </c>
      <c r="I25" s="21">
        <f t="shared" si="2"/>
        <v>2365.6780599999993</v>
      </c>
      <c r="J25" s="21">
        <f t="shared" si="2"/>
        <v>2282.7664800000002</v>
      </c>
      <c r="K25" s="21">
        <f t="shared" si="2"/>
        <v>2282.7664800000002</v>
      </c>
      <c r="L25" s="21">
        <f t="shared" si="2"/>
        <v>2628.5490899999995</v>
      </c>
      <c r="M25" s="21">
        <f t="shared" si="2"/>
        <v>2415.0189700000001</v>
      </c>
      <c r="N25" s="21">
        <f t="shared" si="2"/>
        <v>2652.0093900000006</v>
      </c>
      <c r="O25" s="21">
        <f t="shared" si="2"/>
        <v>2637.1858099999999</v>
      </c>
      <c r="P25" s="21">
        <f t="shared" si="2"/>
        <v>2756.7805599999988</v>
      </c>
      <c r="Q25" s="21">
        <f t="shared" si="2"/>
        <v>2854.6061800000002</v>
      </c>
      <c r="R25" s="21">
        <f t="shared" si="2"/>
        <v>3061.35934</v>
      </c>
      <c r="S25" s="21">
        <f t="shared" si="2"/>
        <v>2960.2278699999997</v>
      </c>
      <c r="T25" s="21">
        <f t="shared" si="2"/>
        <v>3340.6179799999991</v>
      </c>
      <c r="U25" s="21">
        <f t="shared" si="2"/>
        <v>3549.1799799999999</v>
      </c>
      <c r="V25" s="21">
        <f t="shared" si="2"/>
        <v>2870.4524000000001</v>
      </c>
      <c r="W25" s="21">
        <f>SUM(W10:W24)</f>
        <v>3376.4051199999999</v>
      </c>
    </row>
    <row r="29" spans="2:23" x14ac:dyDescent="0.2">
      <c r="B29" s="4" t="s">
        <v>30</v>
      </c>
      <c r="J29" s="2" t="s">
        <v>12</v>
      </c>
      <c r="K29" s="2" t="s">
        <v>13</v>
      </c>
    </row>
    <row r="30" spans="2:23" x14ac:dyDescent="0.2">
      <c r="C30" s="2">
        <v>2002</v>
      </c>
      <c r="D30" s="2">
        <f>C30+1</f>
        <v>2003</v>
      </c>
      <c r="E30" s="2">
        <f t="shared" ref="E30" si="3">D30+1</f>
        <v>2004</v>
      </c>
      <c r="F30" s="2">
        <f t="shared" ref="F30" si="4">E30+1</f>
        <v>2005</v>
      </c>
      <c r="G30" s="2">
        <f t="shared" ref="G30" si="5">F30+1</f>
        <v>2006</v>
      </c>
      <c r="H30" s="2">
        <f t="shared" ref="H30" si="6">G30+1</f>
        <v>2007</v>
      </c>
      <c r="I30" s="2">
        <f t="shared" ref="I30" si="7">H30+1</f>
        <v>2008</v>
      </c>
      <c r="J30" s="2">
        <f t="shared" ref="J30" si="8">I30+1</f>
        <v>2009</v>
      </c>
      <c r="K30" s="2">
        <v>2009</v>
      </c>
      <c r="L30" s="2">
        <v>2010</v>
      </c>
      <c r="M30" s="2">
        <v>2011</v>
      </c>
      <c r="N30" s="2">
        <v>2012</v>
      </c>
      <c r="O30" s="2">
        <v>2013</v>
      </c>
      <c r="P30" s="2">
        <v>2014</v>
      </c>
      <c r="Q30" s="2">
        <v>2015</v>
      </c>
      <c r="R30" s="2">
        <v>2016</v>
      </c>
      <c r="S30" s="2">
        <v>2017</v>
      </c>
      <c r="T30" s="2">
        <f>S30+1</f>
        <v>2018</v>
      </c>
      <c r="U30" s="2">
        <f>T30+1</f>
        <v>2019</v>
      </c>
      <c r="V30" s="2">
        <f>U30+1</f>
        <v>2020</v>
      </c>
      <c r="W30" s="2">
        <f>V30+1</f>
        <v>2021</v>
      </c>
    </row>
    <row r="31" spans="2:23" x14ac:dyDescent="0.2">
      <c r="B31" s="3" t="s">
        <v>14</v>
      </c>
      <c r="C31" s="3">
        <v>243.51900000000001</v>
      </c>
      <c r="D31" s="3">
        <v>274.12200000000001</v>
      </c>
      <c r="E31" s="3">
        <v>275.3</v>
      </c>
      <c r="F31" s="3">
        <v>303.30799999999999</v>
      </c>
      <c r="G31" s="3">
        <v>362.92899999999997</v>
      </c>
      <c r="H31" s="3">
        <v>453.24200000000002</v>
      </c>
      <c r="I31" s="3">
        <v>536.39800000000002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</row>
    <row r="32" spans="2:23" x14ac:dyDescent="0.2">
      <c r="B32" s="3" t="s">
        <v>15</v>
      </c>
      <c r="C32" s="3">
        <v>47.033000000000001</v>
      </c>
      <c r="D32" s="3">
        <v>49.359000000000002</v>
      </c>
      <c r="E32" s="3">
        <v>44.762999999999998</v>
      </c>
      <c r="F32" s="3">
        <v>51.563000000000002</v>
      </c>
      <c r="G32" s="3">
        <v>65.085999999999999</v>
      </c>
      <c r="H32" s="3">
        <v>74.489999999999995</v>
      </c>
      <c r="I32" s="3">
        <v>81.576999999999998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</row>
    <row r="33" spans="2:23" x14ac:dyDescent="0.2">
      <c r="B33" s="3" t="s">
        <v>16</v>
      </c>
      <c r="C33" s="3">
        <v>77.995000000000005</v>
      </c>
      <c r="D33" s="3">
        <v>81.183999999999997</v>
      </c>
      <c r="E33" s="3">
        <v>85.661000000000001</v>
      </c>
      <c r="F33" s="3">
        <v>103.096</v>
      </c>
      <c r="G33" s="3">
        <v>122.73399999999999</v>
      </c>
      <c r="H33" s="3">
        <v>147.38900000000001</v>
      </c>
      <c r="I33" s="3">
        <v>163.96600000000001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</row>
    <row r="34" spans="2:23" x14ac:dyDescent="0.2">
      <c r="B34" s="3" t="s">
        <v>17</v>
      </c>
      <c r="C34" s="3">
        <v>24.393000000000001</v>
      </c>
      <c r="D34" s="3">
        <v>22.515999999999998</v>
      </c>
      <c r="E34" s="3">
        <v>24.425999999999998</v>
      </c>
      <c r="F34" s="3">
        <v>26.991</v>
      </c>
      <c r="G34" s="3">
        <v>32.171999999999997</v>
      </c>
      <c r="H34" s="3">
        <v>38.072000000000003</v>
      </c>
      <c r="I34" s="3">
        <v>43.122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</row>
    <row r="35" spans="2:23" x14ac:dyDescent="0.2">
      <c r="B35" s="3" t="s">
        <v>18</v>
      </c>
      <c r="C35" s="3">
        <v>17.609000000000002</v>
      </c>
      <c r="D35" s="3">
        <v>18.709</v>
      </c>
      <c r="E35" s="3">
        <v>20.361999999999998</v>
      </c>
      <c r="F35" s="3">
        <v>22.713000000000001</v>
      </c>
      <c r="G35" s="3">
        <v>27.353000000000002</v>
      </c>
      <c r="H35" s="3">
        <v>34.012</v>
      </c>
      <c r="I35" s="3">
        <v>42.86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</row>
    <row r="36" spans="2:23" x14ac:dyDescent="0.2">
      <c r="B36" s="3" t="s">
        <v>19</v>
      </c>
      <c r="C36" s="3">
        <v>9.5489999999999995</v>
      </c>
      <c r="D36" s="3">
        <v>9.5540000000000003</v>
      </c>
      <c r="E36" s="3">
        <v>11.688000000000001</v>
      </c>
      <c r="F36" s="3">
        <v>13.13</v>
      </c>
      <c r="G36" s="3">
        <v>16.677</v>
      </c>
      <c r="H36" s="3">
        <v>21.295000000000002</v>
      </c>
      <c r="I36" s="3">
        <v>24.992000000000001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</row>
    <row r="37" spans="2:23" x14ac:dyDescent="0.2">
      <c r="B37" s="3" t="s">
        <v>20</v>
      </c>
      <c r="C37" s="3">
        <v>14.436</v>
      </c>
      <c r="D37" s="3">
        <v>16.571000000000002</v>
      </c>
      <c r="E37" s="3">
        <v>18.956</v>
      </c>
      <c r="F37" s="3">
        <v>22.294</v>
      </c>
      <c r="G37" s="3">
        <v>27.244</v>
      </c>
      <c r="H37" s="3">
        <v>35.179000000000002</v>
      </c>
      <c r="I37" s="3">
        <v>41.747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</row>
    <row r="38" spans="2:23" x14ac:dyDescent="0.2">
      <c r="B38" s="3" t="s">
        <v>21</v>
      </c>
      <c r="C38" s="3">
        <v>99.49</v>
      </c>
      <c r="D38" s="3">
        <v>100.89100000000001</v>
      </c>
      <c r="E38" s="3">
        <v>107.298</v>
      </c>
      <c r="F38" s="3">
        <v>121.49299999999999</v>
      </c>
      <c r="G38" s="3">
        <v>147.34399999999999</v>
      </c>
      <c r="H38" s="3">
        <v>188.27</v>
      </c>
      <c r="I38" s="3">
        <v>216.09299999999999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</row>
    <row r="39" spans="2:23" x14ac:dyDescent="0.2">
      <c r="B39" s="3" t="s">
        <v>22</v>
      </c>
      <c r="C39" s="3">
        <v>33.811</v>
      </c>
      <c r="D39" s="3">
        <v>32.591999999999999</v>
      </c>
      <c r="E39" s="3">
        <v>35.56</v>
      </c>
      <c r="F39" s="3">
        <v>41.814999999999998</v>
      </c>
      <c r="G39" s="3">
        <v>50.456000000000003</v>
      </c>
      <c r="H39" s="3">
        <v>64.86</v>
      </c>
      <c r="I39" s="3">
        <v>75.373999999999995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</row>
    <row r="40" spans="2:23" x14ac:dyDescent="0.2">
      <c r="B40" s="3" t="s">
        <v>23</v>
      </c>
      <c r="C40" s="3">
        <v>13.756</v>
      </c>
      <c r="D40" s="3">
        <v>14.845000000000001</v>
      </c>
      <c r="E40" s="3">
        <v>17.998000000000001</v>
      </c>
      <c r="F40" s="3">
        <v>19.632999999999999</v>
      </c>
      <c r="G40" s="3">
        <v>25.710999999999999</v>
      </c>
      <c r="H40" s="3">
        <v>34.701999999999998</v>
      </c>
      <c r="I40" s="3">
        <v>42.707000000000001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</row>
    <row r="41" spans="2:23" x14ac:dyDescent="0.2">
      <c r="B41" s="3" t="s">
        <v>24</v>
      </c>
      <c r="C41" s="3">
        <v>30.079000000000001</v>
      </c>
      <c r="D41" s="3">
        <v>30.077000000000002</v>
      </c>
      <c r="E41" s="3">
        <v>30.076000000000001</v>
      </c>
      <c r="F41" s="3">
        <v>34.140999999999998</v>
      </c>
      <c r="G41" s="3">
        <v>37.213000000000001</v>
      </c>
      <c r="H41" s="3">
        <v>44.247</v>
      </c>
      <c r="I41" s="3">
        <v>47.292999999999999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</row>
    <row r="42" spans="2:23" x14ac:dyDescent="0.2">
      <c r="B42" s="3" t="s">
        <v>25</v>
      </c>
      <c r="C42" s="3">
        <v>6.625</v>
      </c>
      <c r="D42" s="3">
        <v>7.1260000000000003</v>
      </c>
      <c r="E42" s="3">
        <v>7.2039999999999997</v>
      </c>
      <c r="F42" s="3">
        <v>8.1509999999999998</v>
      </c>
      <c r="G42" s="3">
        <v>9.4600000000000009</v>
      </c>
      <c r="H42" s="3">
        <v>10.718</v>
      </c>
      <c r="I42" s="3">
        <v>11.227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</row>
    <row r="43" spans="2:23" x14ac:dyDescent="0.2">
      <c r="B43" s="3" t="s">
        <v>26</v>
      </c>
      <c r="C43" s="3">
        <v>27.338000000000001</v>
      </c>
      <c r="D43" s="3">
        <v>28.722000000000001</v>
      </c>
      <c r="E43" s="3">
        <v>30.068999999999999</v>
      </c>
      <c r="F43" s="3">
        <v>34.198</v>
      </c>
      <c r="G43" s="3">
        <v>41.921999999999997</v>
      </c>
      <c r="H43" s="3">
        <v>49.259</v>
      </c>
      <c r="I43" s="3">
        <v>59.753999999999998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</row>
    <row r="44" spans="2:23" x14ac:dyDescent="0.2">
      <c r="B44" s="3" t="s">
        <v>27</v>
      </c>
      <c r="C44" s="3">
        <v>300.14699999999999</v>
      </c>
      <c r="D44" s="3">
        <v>298.29399999999998</v>
      </c>
      <c r="E44" s="3">
        <v>301.85399999999998</v>
      </c>
      <c r="F44" s="3">
        <v>348.33200000000033</v>
      </c>
      <c r="G44" s="3">
        <v>412.13200000000001</v>
      </c>
      <c r="H44" s="3">
        <v>524.44799999999998</v>
      </c>
      <c r="I44" s="3">
        <v>642.04899999999998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</row>
    <row r="45" spans="2:23" x14ac:dyDescent="0.2">
      <c r="B45" s="3" t="s">
        <v>28</v>
      </c>
      <c r="C45" s="3">
        <v>45.146000000000001</v>
      </c>
      <c r="D45" s="3">
        <v>42.942999999999998</v>
      </c>
      <c r="E45" s="3">
        <v>46.033000000000001</v>
      </c>
      <c r="F45" s="3">
        <v>51.762999999999998</v>
      </c>
      <c r="G45" s="3">
        <v>61.755000000000003</v>
      </c>
      <c r="H45" s="3">
        <v>73.138999999999996</v>
      </c>
      <c r="I45" s="3">
        <v>83.513000000000005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</row>
    <row r="46" spans="2:23" x14ac:dyDescent="0.2">
      <c r="B46" s="3" t="s">
        <v>29</v>
      </c>
      <c r="C46" s="3">
        <f>SUM(C31:C45)</f>
        <v>990.92599999999993</v>
      </c>
      <c r="D46" s="3">
        <f t="shared" ref="D46" si="9">SUM(D31:D45)</f>
        <v>1027.5049999999999</v>
      </c>
      <c r="E46" s="3">
        <f t="shared" ref="E46" si="10">SUM(E31:E45)</f>
        <v>1057.2479999999998</v>
      </c>
      <c r="F46" s="3">
        <f t="shared" ref="F46" si="11">SUM(F31:F45)</f>
        <v>1202.6210000000001</v>
      </c>
      <c r="G46" s="3">
        <f t="shared" ref="G46" si="12">SUM(G31:G45)</f>
        <v>1440.1880000000001</v>
      </c>
      <c r="H46" s="3">
        <f t="shared" ref="H46" si="13">SUM(H31:H45)</f>
        <v>1793.3219999999999</v>
      </c>
      <c r="I46" s="3">
        <f t="shared" ref="I46" si="14">SUM(I31:I45)</f>
        <v>2112.672</v>
      </c>
      <c r="J46" s="3">
        <f t="shared" ref="J46" si="15">SUM(J31:J45)</f>
        <v>0</v>
      </c>
      <c r="K46" s="3">
        <f t="shared" ref="K46" si="16">SUM(K31:K45)</f>
        <v>0</v>
      </c>
      <c r="L46" s="3">
        <f t="shared" ref="L46" si="17">SUM(L31:L45)</f>
        <v>0</v>
      </c>
      <c r="M46" s="3">
        <f t="shared" ref="M46" si="18">SUM(M31:M45)</f>
        <v>0</v>
      </c>
      <c r="N46" s="3">
        <f t="shared" ref="N46" si="19">SUM(N31:N45)</f>
        <v>0</v>
      </c>
      <c r="O46" s="3">
        <f t="shared" ref="O46" si="20">SUM(O31:O45)</f>
        <v>0</v>
      </c>
      <c r="P46" s="3">
        <f t="shared" ref="P46" si="21">SUM(P31:P45)</f>
        <v>0</v>
      </c>
      <c r="Q46" s="3">
        <f t="shared" ref="Q46" si="22">SUM(Q31:Q45)</f>
        <v>0</v>
      </c>
      <c r="R46" s="3">
        <f t="shared" ref="R46" si="23">SUM(R31:R45)</f>
        <v>0</v>
      </c>
      <c r="S46" s="3">
        <f t="shared" ref="S46:T46" si="24">SUM(S31:S45)</f>
        <v>0</v>
      </c>
      <c r="T46" s="3">
        <f t="shared" si="24"/>
        <v>0</v>
      </c>
      <c r="U46" s="3">
        <f t="shared" ref="U46:V46" si="25">SUM(U31:U45)</f>
        <v>0</v>
      </c>
      <c r="V46" s="3">
        <f t="shared" si="25"/>
        <v>0</v>
      </c>
      <c r="W46" s="3">
        <f t="shared" ref="W46" si="26">SUM(W31:W45)</f>
        <v>0</v>
      </c>
    </row>
    <row r="50" spans="2:23" x14ac:dyDescent="0.2">
      <c r="B50" t="s">
        <v>2</v>
      </c>
      <c r="J50" s="2" t="s">
        <v>12</v>
      </c>
      <c r="K50" s="2" t="s">
        <v>13</v>
      </c>
    </row>
    <row r="51" spans="2:23" x14ac:dyDescent="0.2">
      <c r="C51" s="2">
        <v>2002</v>
      </c>
      <c r="D51" s="2">
        <f>C51+1</f>
        <v>2003</v>
      </c>
      <c r="E51" s="2">
        <f t="shared" ref="E51" si="27">D51+1</f>
        <v>2004</v>
      </c>
      <c r="F51" s="2">
        <f t="shared" ref="F51" si="28">E51+1</f>
        <v>2005</v>
      </c>
      <c r="G51" s="2">
        <f t="shared" ref="G51" si="29">F51+1</f>
        <v>2006</v>
      </c>
      <c r="H51" s="2">
        <f t="shared" ref="H51" si="30">G51+1</f>
        <v>2007</v>
      </c>
      <c r="I51" s="2">
        <f t="shared" ref="I51" si="31">H51+1</f>
        <v>2008</v>
      </c>
      <c r="J51" s="2">
        <f t="shared" ref="J51" si="32">I51+1</f>
        <v>2009</v>
      </c>
      <c r="K51" s="2">
        <v>2009</v>
      </c>
      <c r="L51" s="2">
        <v>2010</v>
      </c>
      <c r="M51" s="2">
        <v>2011</v>
      </c>
      <c r="N51" s="2">
        <v>2012</v>
      </c>
      <c r="O51" s="2">
        <v>2013</v>
      </c>
      <c r="P51" s="2">
        <v>2014</v>
      </c>
      <c r="Q51" s="2">
        <v>2015</v>
      </c>
      <c r="R51" s="2">
        <v>2016</v>
      </c>
      <c r="S51" s="2">
        <v>2017</v>
      </c>
      <c r="T51" s="2">
        <f>S51+1</f>
        <v>2018</v>
      </c>
      <c r="U51" s="2">
        <f>T51+1</f>
        <v>2019</v>
      </c>
      <c r="V51" s="2">
        <f>U51+1</f>
        <v>2020</v>
      </c>
      <c r="W51" s="2">
        <f>V51+1</f>
        <v>2021</v>
      </c>
    </row>
    <row r="52" spans="2:23" x14ac:dyDescent="0.2">
      <c r="B52" s="3" t="s">
        <v>14</v>
      </c>
      <c r="C52" s="3">
        <v>333.43807580303911</v>
      </c>
      <c r="D52" s="3">
        <v>394.37077616265555</v>
      </c>
      <c r="E52" s="3">
        <v>491.36535616663247</v>
      </c>
      <c r="F52" s="3">
        <v>560.48877545599692</v>
      </c>
      <c r="G52" s="3">
        <v>673.53853276596453</v>
      </c>
      <c r="H52" s="3">
        <v>784.47959098863487</v>
      </c>
      <c r="I52" s="3">
        <v>984.4132173179446</v>
      </c>
      <c r="J52" s="3">
        <v>855.26121916181739</v>
      </c>
      <c r="K52" s="3">
        <f>J52</f>
        <v>855.26121916181739</v>
      </c>
      <c r="L52" s="3">
        <v>715.93801837872672</v>
      </c>
      <c r="M52" s="3">
        <v>593.44961479486437</v>
      </c>
      <c r="N52" s="3">
        <v>696.40560777919836</v>
      </c>
      <c r="O52" s="3">
        <v>612.72972916954336</v>
      </c>
      <c r="P52" s="3">
        <v>618.0574676463475</v>
      </c>
      <c r="Q52" s="3">
        <v>862.14067446147385</v>
      </c>
      <c r="R52" s="3">
        <v>838.3628938079728</v>
      </c>
      <c r="S52" s="3">
        <v>815.43546182567866</v>
      </c>
      <c r="T52" s="3">
        <v>872.00434278699834</v>
      </c>
      <c r="U52" s="3">
        <v>1053.2000992440987</v>
      </c>
      <c r="V52" s="3">
        <v>1008.5919716810957</v>
      </c>
      <c r="W52" s="3">
        <v>1369.4417913259379</v>
      </c>
    </row>
    <row r="53" spans="2:23" x14ac:dyDescent="0.2">
      <c r="B53" s="3" t="s">
        <v>15</v>
      </c>
      <c r="C53" s="3">
        <v>89.073999999999998</v>
      </c>
      <c r="D53" s="3">
        <v>94.096999999999994</v>
      </c>
      <c r="E53" s="3">
        <v>104.95622561232739</v>
      </c>
      <c r="F53" s="3">
        <v>157.13045999226</v>
      </c>
      <c r="G53" s="3">
        <v>193.60257437807238</v>
      </c>
      <c r="H53" s="3">
        <v>240.03591824761475</v>
      </c>
      <c r="I53" s="3">
        <v>233.07025752036833</v>
      </c>
      <c r="J53" s="3">
        <v>210.60538588875329</v>
      </c>
      <c r="K53" s="3">
        <f t="shared" ref="K53:K66" si="33">J53</f>
        <v>210.60538588875329</v>
      </c>
      <c r="L53" s="3">
        <v>226.83320832517074</v>
      </c>
      <c r="M53" s="3">
        <v>251.25049579745789</v>
      </c>
      <c r="N53" s="3">
        <v>276.38666054797142</v>
      </c>
      <c r="O53" s="3">
        <v>225.94110760640788</v>
      </c>
      <c r="P53" s="3">
        <v>338.15669591460704</v>
      </c>
      <c r="Q53" s="3">
        <v>238.36267182154421</v>
      </c>
      <c r="R53" s="3">
        <v>211.66580074336869</v>
      </c>
      <c r="S53" s="3">
        <v>215.21511752609368</v>
      </c>
      <c r="T53" s="3">
        <v>335.56020666716097</v>
      </c>
      <c r="U53" s="3">
        <v>220.92916557490173</v>
      </c>
      <c r="V53" s="3">
        <v>207.92746787970668</v>
      </c>
      <c r="W53" s="3">
        <v>238.37118024618147</v>
      </c>
    </row>
    <row r="54" spans="2:23" x14ac:dyDescent="0.2">
      <c r="B54" s="3" t="s">
        <v>16</v>
      </c>
      <c r="C54" s="3">
        <v>129.374</v>
      </c>
      <c r="D54" s="3">
        <v>180.255</v>
      </c>
      <c r="E54" s="3">
        <v>205.13361425393285</v>
      </c>
      <c r="F54" s="3">
        <v>226.9732839050595</v>
      </c>
      <c r="G54" s="3">
        <v>284.94102114635228</v>
      </c>
      <c r="H54" s="3">
        <v>312.44192699647272</v>
      </c>
      <c r="I54" s="3">
        <v>366.81945731222373</v>
      </c>
      <c r="J54" s="3">
        <v>334.08798496544705</v>
      </c>
      <c r="K54" s="3">
        <f t="shared" si="33"/>
        <v>334.08798496544705</v>
      </c>
      <c r="L54" s="3">
        <v>358.07833635169976</v>
      </c>
      <c r="M54" s="3">
        <v>377.73921880412769</v>
      </c>
      <c r="N54" s="3">
        <v>369.23771617043536</v>
      </c>
      <c r="O54" s="3">
        <v>399.1388345021719</v>
      </c>
      <c r="P54" s="3">
        <v>422.85946228907142</v>
      </c>
      <c r="Q54" s="3">
        <v>462.4578964653669</v>
      </c>
      <c r="R54" s="3">
        <v>439.10538929904391</v>
      </c>
      <c r="S54" s="3">
        <v>440.49300056385323</v>
      </c>
      <c r="T54" s="3">
        <v>434.51510704298028</v>
      </c>
      <c r="U54" s="3">
        <v>452.07385311546858</v>
      </c>
      <c r="V54" s="3">
        <v>315.79839215517984</v>
      </c>
      <c r="W54" s="3">
        <v>471.27176259470616</v>
      </c>
    </row>
    <row r="55" spans="2:23" x14ac:dyDescent="0.2">
      <c r="B55" s="3" t="s">
        <v>17</v>
      </c>
      <c r="C55" s="3">
        <v>43.774999999999999</v>
      </c>
      <c r="D55" s="3">
        <v>50.13</v>
      </c>
      <c r="E55" s="3">
        <v>50.443999365083549</v>
      </c>
      <c r="F55" s="3">
        <v>56.848877619658573</v>
      </c>
      <c r="G55" s="3">
        <v>70.065278297807168</v>
      </c>
      <c r="H55" s="3">
        <v>82.027898657412848</v>
      </c>
      <c r="I55" s="3">
        <v>84.722689102154945</v>
      </c>
      <c r="J55" s="3">
        <v>80.495223484664933</v>
      </c>
      <c r="K55" s="3">
        <f t="shared" si="33"/>
        <v>80.495223484664933</v>
      </c>
      <c r="L55" s="3">
        <v>121.31845281797553</v>
      </c>
      <c r="M55" s="3">
        <v>118.71512767341126</v>
      </c>
      <c r="N55" s="3">
        <v>122.826887572375</v>
      </c>
      <c r="O55" s="3">
        <v>139.42007704429159</v>
      </c>
      <c r="P55" s="3">
        <v>122.46208827543363</v>
      </c>
      <c r="Q55" s="3">
        <v>132.50385062593952</v>
      </c>
      <c r="R55" s="3">
        <v>131.40945273511542</v>
      </c>
      <c r="S55" s="3">
        <v>121.57643611829383</v>
      </c>
      <c r="T55" s="3">
        <v>108.48464971412253</v>
      </c>
      <c r="U55" s="3">
        <v>94.546596884260154</v>
      </c>
      <c r="V55" s="3">
        <v>98.029032266318794</v>
      </c>
      <c r="W55" s="3">
        <v>128.60908138896255</v>
      </c>
    </row>
    <row r="56" spans="2:23" x14ac:dyDescent="0.2">
      <c r="B56" s="3" t="s">
        <v>18</v>
      </c>
      <c r="C56" s="3">
        <v>25.699000000000002</v>
      </c>
      <c r="D56" s="3">
        <v>30.217798816462306</v>
      </c>
      <c r="E56" s="3">
        <v>43.231151665196876</v>
      </c>
      <c r="F56" s="3">
        <v>64.355712398114889</v>
      </c>
      <c r="G56" s="3">
        <v>44.798762835287732</v>
      </c>
      <c r="H56" s="3">
        <v>63.54644677086381</v>
      </c>
      <c r="I56" s="3">
        <v>61.535103436617312</v>
      </c>
      <c r="J56" s="3">
        <v>63.839237256228806</v>
      </c>
      <c r="K56" s="3">
        <f t="shared" si="33"/>
        <v>63.839237256228806</v>
      </c>
      <c r="L56" s="3">
        <v>63.388373424822397</v>
      </c>
      <c r="M56" s="3">
        <v>54.940744573768583</v>
      </c>
      <c r="N56" s="3">
        <v>62.152746637898012</v>
      </c>
      <c r="O56" s="3">
        <v>139.29633936255274</v>
      </c>
      <c r="P56" s="3">
        <v>64.595125668104956</v>
      </c>
      <c r="Q56" s="3">
        <v>67.361769784243535</v>
      </c>
      <c r="R56" s="3">
        <v>61.258020676899598</v>
      </c>
      <c r="S56" s="3">
        <v>69.441309268113173</v>
      </c>
      <c r="T56" s="3">
        <v>62.505843115926268</v>
      </c>
      <c r="U56" s="3">
        <v>59.927349776303977</v>
      </c>
      <c r="V56" s="3">
        <v>51.687092244696608</v>
      </c>
      <c r="W56" s="3">
        <v>67.75339008295353</v>
      </c>
    </row>
    <row r="57" spans="2:23" x14ac:dyDescent="0.2">
      <c r="B57" s="3" t="s">
        <v>19</v>
      </c>
      <c r="C57" s="3">
        <v>24.831</v>
      </c>
      <c r="D57" s="3">
        <v>15.856999999999999</v>
      </c>
      <c r="E57" s="3">
        <v>24.011429027493506</v>
      </c>
      <c r="F57" s="3">
        <v>21.170841932190822</v>
      </c>
      <c r="G57" s="3">
        <v>28.415512789668313</v>
      </c>
      <c r="H57" s="3">
        <v>33.367404794640976</v>
      </c>
      <c r="I57" s="3">
        <v>30.095911916861834</v>
      </c>
      <c r="J57" s="3">
        <v>28.59776866029668</v>
      </c>
      <c r="K57" s="3">
        <f t="shared" si="33"/>
        <v>28.59776866029668</v>
      </c>
      <c r="L57" s="3">
        <v>34.04175151596592</v>
      </c>
      <c r="M57" s="3">
        <v>40.249386469568023</v>
      </c>
      <c r="N57" s="3">
        <v>29.423387754243166</v>
      </c>
      <c r="O57" s="3">
        <v>32.616510607652117</v>
      </c>
      <c r="P57" s="3">
        <v>30.174281941232032</v>
      </c>
      <c r="Q57" s="3">
        <v>30.584357650145851</v>
      </c>
      <c r="R57" s="3">
        <v>26.976265680286037</v>
      </c>
      <c r="S57" s="3">
        <v>38.127457784557798</v>
      </c>
      <c r="T57" s="3">
        <v>29.591541076051929</v>
      </c>
      <c r="U57" s="3">
        <v>30.23795382828084</v>
      </c>
      <c r="V57" s="3">
        <v>41.353218536788724</v>
      </c>
      <c r="W57" s="3">
        <v>73.119770329464487</v>
      </c>
    </row>
    <row r="58" spans="2:23" x14ac:dyDescent="0.2">
      <c r="B58" s="3" t="s">
        <v>20</v>
      </c>
      <c r="C58" s="3">
        <v>17.079999999999998</v>
      </c>
      <c r="D58" s="3">
        <v>25.956</v>
      </c>
      <c r="E58" s="3">
        <v>33.912407217132774</v>
      </c>
      <c r="F58" s="3">
        <v>53.962954466047542</v>
      </c>
      <c r="G58" s="3">
        <v>54.307846546903207</v>
      </c>
      <c r="H58" s="3">
        <v>67.809443622183835</v>
      </c>
      <c r="I58" s="3">
        <v>70.153849311547987</v>
      </c>
      <c r="J58" s="3">
        <v>58.445080822215644</v>
      </c>
      <c r="K58" s="3">
        <f t="shared" si="33"/>
        <v>58.445080822215644</v>
      </c>
      <c r="L58" s="3">
        <v>61.336913579468039</v>
      </c>
      <c r="M58" s="3">
        <v>47.238097143671446</v>
      </c>
      <c r="N58" s="3">
        <v>58.346225258862489</v>
      </c>
      <c r="O58" s="3">
        <v>53.823819925859695</v>
      </c>
      <c r="P58" s="3">
        <v>97.482372162784642</v>
      </c>
      <c r="Q58" s="3">
        <v>81.143536012540835</v>
      </c>
      <c r="R58" s="3">
        <v>76.878747748237501</v>
      </c>
      <c r="S58" s="3">
        <v>81.235237069253884</v>
      </c>
      <c r="T58" s="3">
        <v>79.404119465419228</v>
      </c>
      <c r="U58" s="3">
        <v>72.2899685260345</v>
      </c>
      <c r="V58" s="3">
        <v>47.592475497184829</v>
      </c>
      <c r="W58" s="3">
        <v>46.588245650022536</v>
      </c>
    </row>
    <row r="59" spans="2:23" x14ac:dyDescent="0.2">
      <c r="B59" s="3" t="s">
        <v>21</v>
      </c>
      <c r="C59" s="3">
        <v>129.309</v>
      </c>
      <c r="D59" s="3">
        <v>128.154</v>
      </c>
      <c r="E59" s="3">
        <v>152.85405554860097</v>
      </c>
      <c r="F59" s="3">
        <v>193.57625124108586</v>
      </c>
      <c r="G59" s="3">
        <v>227.54727878674657</v>
      </c>
      <c r="H59" s="3">
        <v>267.30710483358843</v>
      </c>
      <c r="I59" s="3">
        <v>243.86746769428314</v>
      </c>
      <c r="J59" s="3">
        <v>197.62733075716079</v>
      </c>
      <c r="K59" s="3">
        <f t="shared" si="33"/>
        <v>197.62733075716079</v>
      </c>
      <c r="L59" s="3">
        <v>229.12661287786105</v>
      </c>
      <c r="M59" s="3">
        <v>237.82386302424658</v>
      </c>
      <c r="N59" s="3">
        <v>224.34239627386648</v>
      </c>
      <c r="O59" s="3">
        <v>260.50378356524027</v>
      </c>
      <c r="P59" s="3">
        <v>298.72069970558874</v>
      </c>
      <c r="Q59" s="3">
        <v>317.7812350610406</v>
      </c>
      <c r="R59" s="3">
        <v>292.99169688975496</v>
      </c>
      <c r="S59" s="3">
        <v>387.18629308283221</v>
      </c>
      <c r="T59" s="3">
        <v>379.69489931080562</v>
      </c>
      <c r="U59" s="3">
        <v>393.914238203845</v>
      </c>
      <c r="V59" s="3">
        <v>403.71060651107246</v>
      </c>
      <c r="W59" s="3">
        <v>495.15177949049161</v>
      </c>
    </row>
    <row r="60" spans="2:23" x14ac:dyDescent="0.2">
      <c r="B60" s="3" t="s">
        <v>22</v>
      </c>
      <c r="C60" s="3">
        <v>64.572999999999993</v>
      </c>
      <c r="D60" s="3">
        <v>80.626000000000005</v>
      </c>
      <c r="E60" s="3">
        <v>85.543813080007979</v>
      </c>
      <c r="F60" s="3">
        <v>109.62495061754005</v>
      </c>
      <c r="G60" s="3">
        <v>137.896450929894</v>
      </c>
      <c r="H60" s="3">
        <v>133.39799777929309</v>
      </c>
      <c r="I60" s="3">
        <v>158.20599240979743</v>
      </c>
      <c r="J60" s="3">
        <v>156.73204687224319</v>
      </c>
      <c r="K60" s="3">
        <f t="shared" si="33"/>
        <v>156.73204687224319</v>
      </c>
      <c r="L60" s="3">
        <v>166.76031943651307</v>
      </c>
      <c r="M60" s="3">
        <v>168.50734107698932</v>
      </c>
      <c r="N60" s="3">
        <v>179.00098771371543</v>
      </c>
      <c r="O60" s="3">
        <v>166.42421915052844</v>
      </c>
      <c r="P60" s="3">
        <v>195.44125857705362</v>
      </c>
      <c r="Q60" s="3">
        <v>172.04895828956322</v>
      </c>
      <c r="R60" s="3">
        <v>226.09725896209795</v>
      </c>
      <c r="S60" s="3">
        <v>225.25766068026164</v>
      </c>
      <c r="T60" s="3">
        <v>184.77395411911087</v>
      </c>
      <c r="U60" s="3">
        <v>143.29827818347917</v>
      </c>
      <c r="V60" s="3">
        <v>143.63701578932367</v>
      </c>
      <c r="W60" s="3">
        <v>245.2590824674223</v>
      </c>
    </row>
    <row r="61" spans="2:23" x14ac:dyDescent="0.2">
      <c r="B61" s="3" t="s">
        <v>23</v>
      </c>
      <c r="C61" s="3">
        <v>33.491999999999997</v>
      </c>
      <c r="D61" s="3">
        <v>39.659999999999997</v>
      </c>
      <c r="E61" s="3">
        <v>43.673000000000002</v>
      </c>
      <c r="F61" s="3">
        <v>60.563000000000002</v>
      </c>
      <c r="G61" s="3">
        <v>57.237266325596671</v>
      </c>
      <c r="H61" s="3">
        <v>73.609650643574838</v>
      </c>
      <c r="I61" s="3">
        <v>104.99667561128848</v>
      </c>
      <c r="J61" s="3">
        <v>147.74365672153266</v>
      </c>
      <c r="K61" s="3">
        <f t="shared" si="33"/>
        <v>147.74365672153266</v>
      </c>
      <c r="L61" s="3">
        <v>141.13419276900774</v>
      </c>
      <c r="M61" s="3">
        <v>116.62784563999016</v>
      </c>
      <c r="N61" s="3">
        <v>112.98884800613405</v>
      </c>
      <c r="O61" s="3">
        <v>115.23257315895275</v>
      </c>
      <c r="P61" s="3">
        <v>124.04166389258218</v>
      </c>
      <c r="Q61" s="3">
        <v>120.94948606798219</v>
      </c>
      <c r="R61" s="3">
        <v>112.12065921125213</v>
      </c>
      <c r="S61" s="3">
        <v>113.11885756466728</v>
      </c>
      <c r="T61" s="3">
        <v>106.17381887308647</v>
      </c>
      <c r="U61" s="3">
        <v>112.87407734817066</v>
      </c>
      <c r="V61" s="3">
        <v>118.94718651040071</v>
      </c>
      <c r="W61" s="3">
        <v>134.60192127131251</v>
      </c>
    </row>
    <row r="62" spans="2:23" x14ac:dyDescent="0.2">
      <c r="B62" s="3" t="s">
        <v>24</v>
      </c>
      <c r="C62" s="3">
        <v>20.266999999999999</v>
      </c>
      <c r="D62" s="3">
        <v>27.222999999999999</v>
      </c>
      <c r="E62" s="3">
        <v>32.859000000000002</v>
      </c>
      <c r="F62" s="3">
        <v>41.503999999999998</v>
      </c>
      <c r="G62" s="3">
        <v>50.728999999999999</v>
      </c>
      <c r="H62" s="3">
        <v>55.066504165484474</v>
      </c>
      <c r="I62" s="3">
        <v>68.829015368501885</v>
      </c>
      <c r="J62" s="3">
        <v>81.283382533455367</v>
      </c>
      <c r="K62" s="3">
        <f t="shared" si="33"/>
        <v>81.283382533455367</v>
      </c>
      <c r="L62" s="3">
        <v>87.089731919443977</v>
      </c>
      <c r="M62" s="3">
        <v>68.563400814055271</v>
      </c>
      <c r="N62" s="3">
        <v>63.833117443306804</v>
      </c>
      <c r="O62" s="3">
        <v>57.480991095527017</v>
      </c>
      <c r="P62" s="3">
        <v>69.885719444150936</v>
      </c>
      <c r="Q62" s="3">
        <v>90.599533256072206</v>
      </c>
      <c r="R62" s="3">
        <v>67.917539678843895</v>
      </c>
      <c r="S62" s="3">
        <v>66.201931708937835</v>
      </c>
      <c r="T62" s="3">
        <v>80.379927790284469</v>
      </c>
      <c r="U62" s="3">
        <v>61.424098766400171</v>
      </c>
      <c r="V62" s="3">
        <v>42.47682791101311</v>
      </c>
      <c r="W62" s="3">
        <v>81.322029375218349</v>
      </c>
    </row>
    <row r="63" spans="2:23" x14ac:dyDescent="0.2">
      <c r="B63" s="3" t="s">
        <v>25</v>
      </c>
      <c r="C63" s="3">
        <v>15.981</v>
      </c>
      <c r="D63" s="3">
        <v>21.355</v>
      </c>
      <c r="E63" s="3">
        <v>18.891999999999999</v>
      </c>
      <c r="F63" s="3">
        <v>22.736999999999998</v>
      </c>
      <c r="G63" s="3">
        <v>31.573079025819229</v>
      </c>
      <c r="H63" s="3">
        <v>37.754628843351561</v>
      </c>
      <c r="I63" s="3">
        <v>34.59581121358746</v>
      </c>
      <c r="J63" s="3">
        <v>34.956246822688911</v>
      </c>
      <c r="K63" s="3">
        <f t="shared" si="33"/>
        <v>34.956246822688911</v>
      </c>
      <c r="L63" s="3">
        <v>39.565817779086338</v>
      </c>
      <c r="M63" s="3">
        <v>44.505348455171571</v>
      </c>
      <c r="N63" s="3">
        <v>50.03664654786521</v>
      </c>
      <c r="O63" s="3">
        <v>64.301166391104857</v>
      </c>
      <c r="P63" s="3">
        <v>58.125832905084152</v>
      </c>
      <c r="Q63" s="3">
        <v>53.729554577915955</v>
      </c>
      <c r="R63" s="3">
        <v>57.214393771859491</v>
      </c>
      <c r="S63" s="3">
        <v>49.61386221799993</v>
      </c>
      <c r="T63" s="3">
        <v>52.963050025328933</v>
      </c>
      <c r="U63" s="3">
        <v>52.132469234537389</v>
      </c>
      <c r="V63" s="3">
        <v>43.499008642871765</v>
      </c>
      <c r="W63" s="3">
        <v>72.291791084740794</v>
      </c>
    </row>
    <row r="64" spans="2:23" x14ac:dyDescent="0.2">
      <c r="B64" s="3" t="s">
        <v>26</v>
      </c>
      <c r="C64" s="3">
        <v>61.496000000000002</v>
      </c>
      <c r="D64" s="3">
        <v>72.655111891736965</v>
      </c>
      <c r="E64" s="3">
        <v>66.629625298884946</v>
      </c>
      <c r="F64" s="3">
        <v>73.465249862316981</v>
      </c>
      <c r="G64" s="3">
        <v>85.170794528704832</v>
      </c>
      <c r="H64" s="3">
        <v>113.96528983827469</v>
      </c>
      <c r="I64" s="3">
        <v>103.43831630060842</v>
      </c>
      <c r="J64" s="3">
        <v>98.070651895337193</v>
      </c>
      <c r="K64" s="3">
        <f t="shared" si="33"/>
        <v>98.070651895337193</v>
      </c>
      <c r="L64" s="3">
        <v>97.650135616257998</v>
      </c>
      <c r="M64" s="3">
        <v>94.741275074197787</v>
      </c>
      <c r="N64" s="3">
        <v>96.807365387524911</v>
      </c>
      <c r="O64" s="3">
        <v>113.40038170540605</v>
      </c>
      <c r="P64" s="3">
        <v>143.79050238646403</v>
      </c>
      <c r="Q64" s="3">
        <v>152.73950584620727</v>
      </c>
      <c r="R64" s="3">
        <v>131.90903223684978</v>
      </c>
      <c r="S64" s="3">
        <v>164.71568719705448</v>
      </c>
      <c r="T64" s="3">
        <v>187.83736280873703</v>
      </c>
      <c r="U64" s="3">
        <v>187.26660360267658</v>
      </c>
      <c r="V64" s="3">
        <v>166.34328244044934</v>
      </c>
      <c r="W64" s="3">
        <v>219.93198285278805</v>
      </c>
    </row>
    <row r="65" spans="2:23" x14ac:dyDescent="0.2">
      <c r="B65" s="3" t="s">
        <v>27</v>
      </c>
      <c r="C65" s="3">
        <v>318.95299999999997</v>
      </c>
      <c r="D65" s="3">
        <v>370.49599999999998</v>
      </c>
      <c r="E65" s="3">
        <v>429.00297783885111</v>
      </c>
      <c r="F65" s="3">
        <v>559.69449614912548</v>
      </c>
      <c r="G65" s="3">
        <v>645.565466744883</v>
      </c>
      <c r="H65" s="3">
        <v>782.45830202438469</v>
      </c>
      <c r="I65" s="3">
        <v>745.65615326700265</v>
      </c>
      <c r="J65" s="3">
        <v>826.3718106921865</v>
      </c>
      <c r="K65" s="3">
        <f t="shared" si="33"/>
        <v>826.3718106921865</v>
      </c>
      <c r="L65" s="3">
        <v>625.78099947860846</v>
      </c>
      <c r="M65" s="3">
        <v>646.21735025216697</v>
      </c>
      <c r="N65" s="3">
        <v>731.16863411075406</v>
      </c>
      <c r="O65" s="3">
        <v>774.25027680988683</v>
      </c>
      <c r="P65" s="3">
        <v>785.72146130723604</v>
      </c>
      <c r="Q65" s="3">
        <v>654.77973105428748</v>
      </c>
      <c r="R65" s="3">
        <v>764.93517926207107</v>
      </c>
      <c r="S65" s="3">
        <v>748.88754985324351</v>
      </c>
      <c r="T65" s="3">
        <v>682.38420521965963</v>
      </c>
      <c r="U65" s="3">
        <v>830.00963786992861</v>
      </c>
      <c r="V65" s="3">
        <v>811.11517176188613</v>
      </c>
      <c r="W65" s="3">
        <v>1252.3730375815132</v>
      </c>
    </row>
    <row r="66" spans="2:23" x14ac:dyDescent="0.2">
      <c r="B66" s="3" t="s">
        <v>28</v>
      </c>
      <c r="C66" s="3">
        <v>101.29300000000001</v>
      </c>
      <c r="D66" s="3">
        <v>107.34696844075805</v>
      </c>
      <c r="E66" s="3">
        <v>156.05238161452328</v>
      </c>
      <c r="F66" s="3">
        <v>192.32415791637237</v>
      </c>
      <c r="G66" s="3">
        <v>206.5669286861189</v>
      </c>
      <c r="H66" s="3">
        <v>229.98731389744867</v>
      </c>
      <c r="I66" s="3">
        <v>226.36543643784131</v>
      </c>
      <c r="J66" s="3">
        <v>229.97957035240179</v>
      </c>
      <c r="K66" s="3">
        <f t="shared" si="33"/>
        <v>229.97957035240179</v>
      </c>
      <c r="L66" s="3">
        <v>208.05236655710323</v>
      </c>
      <c r="M66" s="3">
        <v>215.80735385234016</v>
      </c>
      <c r="N66" s="3">
        <v>252.46994478794196</v>
      </c>
      <c r="O66" s="3">
        <v>206.49100290857592</v>
      </c>
      <c r="P66" s="3">
        <v>221.13848331324795</v>
      </c>
      <c r="Q66" s="3">
        <v>228.87388444292205</v>
      </c>
      <c r="R66" s="3">
        <v>263.68452459741331</v>
      </c>
      <c r="S66" s="3">
        <v>273.22655786887913</v>
      </c>
      <c r="T66" s="3">
        <v>265.48455296270788</v>
      </c>
      <c r="U66" s="3">
        <v>282.26383229984458</v>
      </c>
      <c r="V66" s="3">
        <v>278.33990269611769</v>
      </c>
      <c r="W66" s="3">
        <v>409.17452044508093</v>
      </c>
    </row>
    <row r="67" spans="2:23" x14ac:dyDescent="0.2">
      <c r="B67" s="3" t="s">
        <v>29</v>
      </c>
      <c r="C67" s="21">
        <f>SUM(C52:C66)</f>
        <v>1408.6350758030389</v>
      </c>
      <c r="D67" s="21">
        <f t="shared" ref="D67" si="34">SUM(D52:D66)</f>
        <v>1638.3996553116128</v>
      </c>
      <c r="E67" s="21">
        <f t="shared" ref="E67" si="35">SUM(E52:E66)</f>
        <v>1938.5610366886676</v>
      </c>
      <c r="F67" s="21">
        <f t="shared" ref="F67" si="36">SUM(F52:F66)</f>
        <v>2394.4200115557687</v>
      </c>
      <c r="G67" s="21">
        <f t="shared" ref="G67" si="37">SUM(G52:G66)</f>
        <v>2791.9557937878189</v>
      </c>
      <c r="H67" s="21">
        <f t="shared" ref="H67" si="38">SUM(H52:H66)</f>
        <v>3277.2554221032237</v>
      </c>
      <c r="I67" s="21">
        <f t="shared" ref="I67" si="39">SUM(I52:I66)</f>
        <v>3516.765354220629</v>
      </c>
      <c r="J67" s="21">
        <f t="shared" ref="J67" si="40">SUM(J52:J66)</f>
        <v>3404.0965968864307</v>
      </c>
      <c r="K67" s="21">
        <f t="shared" ref="K67" si="41">SUM(K52:K66)</f>
        <v>3404.0965968864307</v>
      </c>
      <c r="L67" s="21">
        <f t="shared" ref="L67" si="42">SUM(L52:L66)</f>
        <v>3176.095230827711</v>
      </c>
      <c r="M67" s="21">
        <f t="shared" ref="M67" si="43">SUM(M52:M66)</f>
        <v>3076.3764634460267</v>
      </c>
      <c r="N67" s="21">
        <f t="shared" ref="N67" si="44">SUM(N52:N66)</f>
        <v>3325.4271719920926</v>
      </c>
      <c r="O67" s="21">
        <f t="shared" ref="O67" si="45">SUM(O52:O66)</f>
        <v>3361.0508130037006</v>
      </c>
      <c r="P67" s="21">
        <f t="shared" ref="P67" si="46">SUM(P52:P66)</f>
        <v>3590.6531154289892</v>
      </c>
      <c r="Q67" s="21">
        <f t="shared" ref="Q67" si="47">SUM(Q52:Q66)</f>
        <v>3666.0566454172458</v>
      </c>
      <c r="R67" s="21">
        <f t="shared" ref="R67" si="48">SUM(R52:R66)</f>
        <v>3702.526855301066</v>
      </c>
      <c r="S67" s="21">
        <f t="shared" ref="S67:W67" si="49">SUM(S52:S66)</f>
        <v>3809.7324203297212</v>
      </c>
      <c r="T67" s="21">
        <f t="shared" si="49"/>
        <v>3861.7575809783802</v>
      </c>
      <c r="U67" s="21">
        <f t="shared" si="49"/>
        <v>4046.3882224582308</v>
      </c>
      <c r="V67" s="21">
        <f t="shared" si="49"/>
        <v>3779.0486525241058</v>
      </c>
      <c r="W67" s="21">
        <f t="shared" si="49"/>
        <v>5305.2613661867972</v>
      </c>
    </row>
    <row r="71" spans="2:23" x14ac:dyDescent="0.2">
      <c r="B71" t="s">
        <v>3</v>
      </c>
      <c r="J71" s="2" t="s">
        <v>12</v>
      </c>
      <c r="K71" s="2" t="s">
        <v>13</v>
      </c>
    </row>
    <row r="72" spans="2:23" x14ac:dyDescent="0.2">
      <c r="C72" s="2">
        <v>2002</v>
      </c>
      <c r="D72" s="2">
        <f>C72+1</f>
        <v>2003</v>
      </c>
      <c r="E72" s="2">
        <f t="shared" ref="E72" si="50">D72+1</f>
        <v>2004</v>
      </c>
      <c r="F72" s="2">
        <f t="shared" ref="F72" si="51">E72+1</f>
        <v>2005</v>
      </c>
      <c r="G72" s="2">
        <f t="shared" ref="G72" si="52">F72+1</f>
        <v>2006</v>
      </c>
      <c r="H72" s="2">
        <f t="shared" ref="H72" si="53">G72+1</f>
        <v>2007</v>
      </c>
      <c r="I72" s="2">
        <f t="shared" ref="I72" si="54">H72+1</f>
        <v>2008</v>
      </c>
      <c r="J72" s="2">
        <f t="shared" ref="J72" si="55">I72+1</f>
        <v>2009</v>
      </c>
      <c r="K72" s="2">
        <v>2009</v>
      </c>
      <c r="L72" s="2">
        <v>2010</v>
      </c>
      <c r="M72" s="2">
        <v>2011</v>
      </c>
      <c r="N72" s="2">
        <v>2012</v>
      </c>
      <c r="O72" s="2">
        <v>2013</v>
      </c>
      <c r="P72" s="2">
        <v>2014</v>
      </c>
      <c r="Q72" s="2">
        <v>2015</v>
      </c>
      <c r="R72" s="2">
        <v>2016</v>
      </c>
      <c r="S72" s="2">
        <v>2017</v>
      </c>
      <c r="T72" s="2">
        <f>S72+1</f>
        <v>2018</v>
      </c>
      <c r="U72" s="2">
        <f>T72+1</f>
        <v>2019</v>
      </c>
      <c r="V72" s="2">
        <f>U72+1</f>
        <v>2020</v>
      </c>
      <c r="W72" s="2">
        <f>V72+1</f>
        <v>2021</v>
      </c>
    </row>
    <row r="73" spans="2:23" x14ac:dyDescent="0.2">
      <c r="B73" s="3" t="s">
        <v>14</v>
      </c>
      <c r="C73" s="3">
        <v>1694.1911666974822</v>
      </c>
      <c r="D73" s="3">
        <v>2101.590600071946</v>
      </c>
      <c r="E73" s="3">
        <v>2695.1260000000002</v>
      </c>
      <c r="F73" s="3">
        <v>3221.18</v>
      </c>
      <c r="G73" s="3">
        <v>3852.8829999999998</v>
      </c>
      <c r="H73" s="3">
        <v>3183.67</v>
      </c>
      <c r="I73" s="3">
        <v>1706.9949999999999</v>
      </c>
      <c r="J73" s="3">
        <v>1365.249</v>
      </c>
      <c r="K73" s="3">
        <v>1365.249</v>
      </c>
      <c r="L73" s="3">
        <v>1267.1547886000001</v>
      </c>
      <c r="M73" s="3">
        <v>1094.305662</v>
      </c>
      <c r="N73" s="3">
        <v>926.81563947500013</v>
      </c>
      <c r="O73" s="3">
        <v>861.53892500000006</v>
      </c>
      <c r="P73" s="3">
        <v>972.15800449999995</v>
      </c>
      <c r="Q73" s="3">
        <v>1134.6937840000001</v>
      </c>
      <c r="R73" s="3">
        <v>1248.7141320000001</v>
      </c>
      <c r="S73" s="3">
        <v>1466.6354670000001</v>
      </c>
      <c r="T73" s="3">
        <v>1522.352228</v>
      </c>
      <c r="U73" s="3">
        <v>1565.9822330000004</v>
      </c>
      <c r="V73" s="3">
        <v>1280.8998790000001</v>
      </c>
      <c r="W73" s="5">
        <v>1845.5025164999997</v>
      </c>
    </row>
    <row r="74" spans="2:23" x14ac:dyDescent="0.2">
      <c r="B74" s="3" t="s">
        <v>15</v>
      </c>
      <c r="C74" s="3">
        <v>278.64600000000002</v>
      </c>
      <c r="D74" s="3">
        <v>349.97400000000005</v>
      </c>
      <c r="E74" s="3">
        <v>416.12900000000002</v>
      </c>
      <c r="F74" s="3">
        <v>511.18299999999999</v>
      </c>
      <c r="G74" s="3">
        <v>614.57000000000005</v>
      </c>
      <c r="H74" s="3">
        <v>616.16</v>
      </c>
      <c r="I74" s="3">
        <v>399.84800000000001</v>
      </c>
      <c r="J74" s="3">
        <v>316.40700000000004</v>
      </c>
      <c r="K74" s="3">
        <v>316.40700000000004</v>
      </c>
      <c r="L74" s="3">
        <v>287.53100000000001</v>
      </c>
      <c r="M74" s="3">
        <v>251.02600000000001</v>
      </c>
      <c r="N74" s="3">
        <v>209.88300000000001</v>
      </c>
      <c r="O74" s="3">
        <v>167.78231875</v>
      </c>
      <c r="P74" s="3">
        <v>175.53544049999999</v>
      </c>
      <c r="Q74" s="3">
        <v>215.05750900000001</v>
      </c>
      <c r="R74" s="3">
        <v>173.83234050000002</v>
      </c>
      <c r="S74" s="3">
        <v>192.28490200000002</v>
      </c>
      <c r="T74" s="3">
        <v>197.60441</v>
      </c>
      <c r="U74" s="3">
        <v>212.731854</v>
      </c>
      <c r="V74" s="3">
        <v>170.54376149999999</v>
      </c>
      <c r="W74" s="5">
        <v>238.23524599999999</v>
      </c>
    </row>
    <row r="75" spans="2:23" x14ac:dyDescent="0.2">
      <c r="B75" s="3" t="s">
        <v>16</v>
      </c>
      <c r="C75" s="3">
        <v>1217.6024206978282</v>
      </c>
      <c r="D75" s="3">
        <v>1686.9259999999999</v>
      </c>
      <c r="E75" s="3">
        <v>2222.1179999999999</v>
      </c>
      <c r="F75" s="3">
        <v>2385.7780000000002</v>
      </c>
      <c r="G75" s="3">
        <v>3175.6640000000002</v>
      </c>
      <c r="H75" s="3">
        <v>2994.9520000000002</v>
      </c>
      <c r="I75" s="3">
        <v>1720.9290000000001</v>
      </c>
      <c r="J75" s="3">
        <v>1288.357</v>
      </c>
      <c r="K75" s="3">
        <v>1288.357</v>
      </c>
      <c r="L75" s="3">
        <v>1291.586</v>
      </c>
      <c r="M75" s="3">
        <v>1038.018</v>
      </c>
      <c r="N75" s="3">
        <v>915.85806349999996</v>
      </c>
      <c r="O75" s="3">
        <v>913.24745700000005</v>
      </c>
      <c r="P75" s="3">
        <v>1013.2552705000001</v>
      </c>
      <c r="Q75" s="3">
        <v>1141.4313385</v>
      </c>
      <c r="R75" s="3">
        <v>1127.5712020000001</v>
      </c>
      <c r="S75" s="3">
        <v>1278.9221130000001</v>
      </c>
      <c r="T75" s="3">
        <v>1475.7035900000001</v>
      </c>
      <c r="U75" s="3">
        <v>1389.5996525</v>
      </c>
      <c r="V75" s="3">
        <v>1053.8203275000001</v>
      </c>
      <c r="W75" s="5">
        <v>1647.7368545333334</v>
      </c>
    </row>
    <row r="76" spans="2:23" x14ac:dyDescent="0.2">
      <c r="B76" s="3" t="s">
        <v>17</v>
      </c>
      <c r="C76" s="3">
        <v>131.35160186547901</v>
      </c>
      <c r="D76" s="3">
        <v>173.76900000000001</v>
      </c>
      <c r="E76" s="3">
        <v>199.86099999999999</v>
      </c>
      <c r="F76" s="3">
        <v>218.24799999999999</v>
      </c>
      <c r="G76" s="3">
        <v>272.928</v>
      </c>
      <c r="H76" s="3">
        <v>290.57100000000003</v>
      </c>
      <c r="I76" s="3">
        <v>183.864</v>
      </c>
      <c r="J76" s="3">
        <v>127.532</v>
      </c>
      <c r="K76" s="3">
        <v>127.532</v>
      </c>
      <c r="L76" s="3">
        <v>131.00557948333335</v>
      </c>
      <c r="M76" s="3">
        <v>106.79663359999999</v>
      </c>
      <c r="N76" s="3">
        <v>80.258030000000005</v>
      </c>
      <c r="O76" s="3">
        <v>70.835731199999998</v>
      </c>
      <c r="P76" s="3">
        <v>81.494654800000006</v>
      </c>
      <c r="Q76" s="3">
        <v>88.871609199999995</v>
      </c>
      <c r="R76" s="3">
        <v>91.680307600000006</v>
      </c>
      <c r="S76" s="3">
        <v>100.56425960000001</v>
      </c>
      <c r="T76" s="3">
        <v>110.88845959999999</v>
      </c>
      <c r="U76" s="3">
        <v>107.12085159999999</v>
      </c>
      <c r="V76" s="3">
        <v>107.84307840000001</v>
      </c>
      <c r="W76" s="5">
        <v>138.73749480000004</v>
      </c>
    </row>
    <row r="77" spans="2:23" x14ac:dyDescent="0.2">
      <c r="B77" s="3" t="s">
        <v>18</v>
      </c>
      <c r="C77" s="3">
        <v>106.17699846416245</v>
      </c>
      <c r="D77" s="3">
        <v>141.22899999999998</v>
      </c>
      <c r="E77" s="3">
        <v>167.15699999999998</v>
      </c>
      <c r="F77" s="3">
        <v>228.995</v>
      </c>
      <c r="G77" s="3">
        <v>257.34100000000001</v>
      </c>
      <c r="H77" s="3">
        <v>241.14</v>
      </c>
      <c r="I77" s="3">
        <v>134.53899999999999</v>
      </c>
      <c r="J77" s="3">
        <v>177.488</v>
      </c>
      <c r="K77" s="3">
        <v>177.488</v>
      </c>
      <c r="L77" s="3">
        <v>112.41500000000001</v>
      </c>
      <c r="M77" s="3">
        <v>86.664000000000001</v>
      </c>
      <c r="N77" s="3">
        <v>65.015000000000001</v>
      </c>
      <c r="O77" s="3">
        <v>61.643839499999999</v>
      </c>
      <c r="P77" s="3">
        <v>62.838805999999998</v>
      </c>
      <c r="Q77" s="3">
        <v>72.399844999999999</v>
      </c>
      <c r="R77" s="3">
        <v>72.014447000000004</v>
      </c>
      <c r="S77" s="3">
        <v>81.216854999999995</v>
      </c>
      <c r="T77" s="3">
        <v>84.0810405</v>
      </c>
      <c r="U77" s="3">
        <v>86.734258000000011</v>
      </c>
      <c r="V77" s="3">
        <v>79.258812000000006</v>
      </c>
      <c r="W77" s="5">
        <v>114.850943</v>
      </c>
    </row>
    <row r="78" spans="2:23" x14ac:dyDescent="0.2">
      <c r="B78" s="3" t="s">
        <v>19</v>
      </c>
      <c r="C78" s="3">
        <v>50.247563336821358</v>
      </c>
      <c r="D78" s="3">
        <v>64.32103122490561</v>
      </c>
      <c r="E78" s="3">
        <v>90.308999999999997</v>
      </c>
      <c r="F78" s="3">
        <v>112.304</v>
      </c>
      <c r="G78" s="3">
        <v>128.36000000000001</v>
      </c>
      <c r="H78" s="3">
        <v>120.244</v>
      </c>
      <c r="I78" s="3">
        <v>74.783000000000001</v>
      </c>
      <c r="J78" s="3">
        <v>58.515999999999998</v>
      </c>
      <c r="K78" s="3">
        <v>58.515999999999998</v>
      </c>
      <c r="L78" s="3">
        <v>54.014000000000003</v>
      </c>
      <c r="M78" s="3">
        <v>54.284999999999997</v>
      </c>
      <c r="N78" s="3">
        <v>35.56</v>
      </c>
      <c r="O78" s="3">
        <v>32.747999999999998</v>
      </c>
      <c r="P78" s="3">
        <v>33.070999999999998</v>
      </c>
      <c r="Q78" s="3">
        <v>40.866999999999997</v>
      </c>
      <c r="R78" s="3">
        <v>33.116</v>
      </c>
      <c r="S78" s="3">
        <v>32.435000000000002</v>
      </c>
      <c r="T78" s="3">
        <v>43.075000000000003</v>
      </c>
      <c r="U78" s="3">
        <v>43.519999999999996</v>
      </c>
      <c r="V78" s="3">
        <v>34.790999999999997</v>
      </c>
      <c r="W78" s="5">
        <v>45.969000000000001</v>
      </c>
    </row>
    <row r="79" spans="2:23" x14ac:dyDescent="0.2">
      <c r="B79" s="3" t="s">
        <v>20</v>
      </c>
      <c r="C79" s="3">
        <v>194.31598955517762</v>
      </c>
      <c r="D79" s="3">
        <v>271.62475253196095</v>
      </c>
      <c r="E79" s="3">
        <v>383.078396</v>
      </c>
      <c r="F79" s="3">
        <v>547.94399999999996</v>
      </c>
      <c r="G79" s="3">
        <v>654.1389999999999</v>
      </c>
      <c r="H79" s="3">
        <v>649.96800000000007</v>
      </c>
      <c r="I79" s="3">
        <v>364.226</v>
      </c>
      <c r="J79" s="3">
        <v>282.30100000000004</v>
      </c>
      <c r="K79" s="3">
        <v>282.30100000000004</v>
      </c>
      <c r="L79" s="3">
        <v>236.518</v>
      </c>
      <c r="M79" s="3">
        <v>183.149</v>
      </c>
      <c r="N79" s="3">
        <v>146.27636819999998</v>
      </c>
      <c r="O79" s="3">
        <v>149.1303675675</v>
      </c>
      <c r="P79" s="3">
        <v>156.50721050000001</v>
      </c>
      <c r="Q79" s="3">
        <v>180.60003549999999</v>
      </c>
      <c r="R79" s="3">
        <v>179.06567950000002</v>
      </c>
      <c r="S79" s="3">
        <v>173.31439749999998</v>
      </c>
      <c r="T79" s="3">
        <v>186.67375050000001</v>
      </c>
      <c r="U79" s="3">
        <v>202.11460750000003</v>
      </c>
      <c r="V79" s="3">
        <v>154.1449595</v>
      </c>
      <c r="W79" s="5">
        <v>211.07958050000002</v>
      </c>
    </row>
    <row r="80" spans="2:23" x14ac:dyDescent="0.2">
      <c r="B80" s="3" t="s">
        <v>21</v>
      </c>
      <c r="C80" s="3">
        <v>993.74900000000002</v>
      </c>
      <c r="D80" s="3">
        <v>1279.278</v>
      </c>
      <c r="E80" s="3">
        <v>1670.35</v>
      </c>
      <c r="F80" s="3">
        <v>2045.5840000000001</v>
      </c>
      <c r="G80" s="3">
        <v>2421.7800000000002</v>
      </c>
      <c r="H80" s="3">
        <v>2145.0239999999999</v>
      </c>
      <c r="I80" s="3">
        <v>1136.232</v>
      </c>
      <c r="J80" s="3">
        <v>970.56</v>
      </c>
      <c r="K80" s="3">
        <v>970.56</v>
      </c>
      <c r="L80" s="3">
        <v>859.45600000000002</v>
      </c>
      <c r="M80" s="3">
        <v>691.50400000000002</v>
      </c>
      <c r="N80" s="3">
        <v>630.74099999999999</v>
      </c>
      <c r="O80" s="3">
        <v>618.15731340000002</v>
      </c>
      <c r="P80" s="3">
        <v>646.65125149999994</v>
      </c>
      <c r="Q80" s="3">
        <v>754.77936</v>
      </c>
      <c r="R80" s="3">
        <v>731.49636400000009</v>
      </c>
      <c r="S80" s="3">
        <v>795.57417400000008</v>
      </c>
      <c r="T80" s="3">
        <v>928.75369150000006</v>
      </c>
      <c r="U80" s="3">
        <v>903.08289449999995</v>
      </c>
      <c r="V80" s="3">
        <v>730.3539310000001</v>
      </c>
      <c r="W80" s="5">
        <v>1062.7842834999999</v>
      </c>
    </row>
    <row r="81" spans="2:23" x14ac:dyDescent="0.2">
      <c r="B81" s="3" t="s">
        <v>22</v>
      </c>
      <c r="C81" s="3">
        <v>213.773</v>
      </c>
      <c r="D81" s="3">
        <v>271.83600000000001</v>
      </c>
      <c r="E81" s="3">
        <v>321.45600000000002</v>
      </c>
      <c r="F81" s="3">
        <v>424.38200000000001</v>
      </c>
      <c r="G81" s="3">
        <v>485.25400000000002</v>
      </c>
      <c r="H81" s="3">
        <v>456.16300000000001</v>
      </c>
      <c r="I81" s="3">
        <v>278.74400000000003</v>
      </c>
      <c r="J81" s="3">
        <v>248.29399999999998</v>
      </c>
      <c r="K81" s="3">
        <v>248.29399999999998</v>
      </c>
      <c r="L81" s="3">
        <v>205.18899999999999</v>
      </c>
      <c r="M81" s="3">
        <v>163.70599999999999</v>
      </c>
      <c r="N81" s="3">
        <v>131.80699999999999</v>
      </c>
      <c r="O81" s="3">
        <v>120.553</v>
      </c>
      <c r="P81" s="3">
        <v>121.57</v>
      </c>
      <c r="Q81" s="3">
        <v>149.92699999999999</v>
      </c>
      <c r="R81" s="3">
        <v>147.95854700000001</v>
      </c>
      <c r="S81" s="3">
        <v>149.87750500000001</v>
      </c>
      <c r="T81" s="3">
        <v>178.64182249999999</v>
      </c>
      <c r="U81" s="3">
        <v>168.47584400000002</v>
      </c>
      <c r="V81" s="3">
        <v>149.88872699999999</v>
      </c>
      <c r="W81" s="5">
        <v>195.17244950000003</v>
      </c>
    </row>
    <row r="82" spans="2:23" x14ac:dyDescent="0.2">
      <c r="B82" s="3" t="s">
        <v>23</v>
      </c>
      <c r="C82" s="3">
        <v>200.30293072778537</v>
      </c>
      <c r="D82" s="3">
        <v>274.98264859494225</v>
      </c>
      <c r="E82" s="3">
        <v>387.92</v>
      </c>
      <c r="F82" s="3">
        <v>558.08000000000004</v>
      </c>
      <c r="G82" s="3">
        <v>729.51900000000001</v>
      </c>
      <c r="H82" s="3">
        <v>711.60400000000004</v>
      </c>
      <c r="I82" s="3">
        <v>465.16700000000003</v>
      </c>
      <c r="J82" s="3">
        <v>353.27599999999995</v>
      </c>
      <c r="K82" s="3">
        <v>353.27599999999995</v>
      </c>
      <c r="L82" s="3">
        <v>312.71100000000001</v>
      </c>
      <c r="M82" s="3">
        <v>241.86699999999999</v>
      </c>
      <c r="N82" s="3">
        <v>252.04827812499997</v>
      </c>
      <c r="O82" s="3">
        <v>228.76505399999999</v>
      </c>
      <c r="P82" s="3">
        <v>222.32325750000001</v>
      </c>
      <c r="Q82" s="3">
        <v>230.70891474999999</v>
      </c>
      <c r="R82" s="3">
        <v>212.88727204166668</v>
      </c>
      <c r="S82" s="3">
        <v>250.73231650000002</v>
      </c>
      <c r="T82" s="3">
        <v>280.52628350000003</v>
      </c>
      <c r="U82" s="3">
        <v>283.33152900000005</v>
      </c>
      <c r="V82" s="3">
        <v>235.44968850000004</v>
      </c>
      <c r="W82" s="5">
        <v>308.67666750000001</v>
      </c>
    </row>
    <row r="83" spans="2:23" x14ac:dyDescent="0.2">
      <c r="B83" s="3" t="s">
        <v>24</v>
      </c>
      <c r="C83" s="3">
        <v>265.83846534323436</v>
      </c>
      <c r="D83" s="3">
        <v>316.42047708821377</v>
      </c>
      <c r="E83" s="3">
        <v>409.25604950000002</v>
      </c>
      <c r="F83" s="3">
        <v>523.80883775000007</v>
      </c>
      <c r="G83" s="3">
        <v>611.68055175000006</v>
      </c>
      <c r="H83" s="3">
        <v>588.41943349999997</v>
      </c>
      <c r="I83" s="3">
        <v>356.65274575000001</v>
      </c>
      <c r="J83" s="3">
        <v>275.17489</v>
      </c>
      <c r="K83" s="3">
        <v>275.17489</v>
      </c>
      <c r="L83" s="3">
        <v>271.7126265</v>
      </c>
      <c r="M83" s="3">
        <v>234.774261</v>
      </c>
      <c r="N83" s="3">
        <v>219.66576925000001</v>
      </c>
      <c r="O83" s="3">
        <v>220.13637400000002</v>
      </c>
      <c r="P83" s="3">
        <v>237.10330175000001</v>
      </c>
      <c r="Q83" s="3">
        <v>257.69120099999998</v>
      </c>
      <c r="R83" s="3">
        <v>273.77587299999999</v>
      </c>
      <c r="S83" s="3">
        <v>321.15555725000002</v>
      </c>
      <c r="T83" s="3">
        <v>345.91985724999995</v>
      </c>
      <c r="U83" s="3">
        <v>333.32060799999999</v>
      </c>
      <c r="V83" s="3">
        <v>259.02528100000001</v>
      </c>
      <c r="W83" s="5">
        <v>337.95998724999998</v>
      </c>
    </row>
    <row r="84" spans="2:23" x14ac:dyDescent="0.2">
      <c r="B84" s="3" t="s">
        <v>25</v>
      </c>
      <c r="C84" s="3">
        <v>83.398421039963353</v>
      </c>
      <c r="D84" s="3">
        <v>129.398</v>
      </c>
      <c r="E84" s="3">
        <v>142.46800000000002</v>
      </c>
      <c r="F84" s="3">
        <v>171.17400000000001</v>
      </c>
      <c r="G84" s="3">
        <v>200.125</v>
      </c>
      <c r="H84" s="3">
        <v>197.691</v>
      </c>
      <c r="I84" s="3">
        <v>141.17500000000001</v>
      </c>
      <c r="J84" s="3">
        <v>120.989</v>
      </c>
      <c r="K84" s="3">
        <v>120.989</v>
      </c>
      <c r="L84" s="3">
        <v>109.354</v>
      </c>
      <c r="M84" s="3">
        <v>93.952955400000008</v>
      </c>
      <c r="N84" s="3">
        <v>76.744124675000009</v>
      </c>
      <c r="O84" s="3">
        <v>67.464418800000004</v>
      </c>
      <c r="P84" s="3">
        <v>70.862364799999995</v>
      </c>
      <c r="Q84" s="3">
        <v>84.592857199999997</v>
      </c>
      <c r="R84" s="3">
        <v>77.284965774999989</v>
      </c>
      <c r="S84" s="3">
        <v>84.738602499999999</v>
      </c>
      <c r="T84" s="3">
        <v>101.76221550000001</v>
      </c>
      <c r="U84" s="3">
        <v>95.377013000000005</v>
      </c>
      <c r="V84" s="3">
        <v>88.373725500000006</v>
      </c>
      <c r="W84" s="5">
        <v>116.494033</v>
      </c>
    </row>
    <row r="85" spans="2:23" x14ac:dyDescent="0.2">
      <c r="B85" s="3" t="s">
        <v>26</v>
      </c>
      <c r="C85" s="3">
        <v>234.01981569325804</v>
      </c>
      <c r="D85" s="3">
        <v>264.44600000000003</v>
      </c>
      <c r="E85" s="3">
        <v>352.47036250000002</v>
      </c>
      <c r="F85" s="3">
        <v>514.03499999999997</v>
      </c>
      <c r="G85" s="3">
        <v>640.96299999999997</v>
      </c>
      <c r="H85" s="3">
        <v>615.48399999999992</v>
      </c>
      <c r="I85" s="3">
        <v>388.94200000000001</v>
      </c>
      <c r="J85" s="3">
        <v>275.62700000000001</v>
      </c>
      <c r="K85" s="3">
        <v>275.62700000000001</v>
      </c>
      <c r="L85" s="3">
        <v>285.86799999999999</v>
      </c>
      <c r="M85" s="3">
        <v>237.54599999999999</v>
      </c>
      <c r="N85" s="3">
        <v>257.23200000000003</v>
      </c>
      <c r="O85" s="3">
        <v>261.15443479999999</v>
      </c>
      <c r="P85" s="3">
        <v>326.13485320000001</v>
      </c>
      <c r="Q85" s="3">
        <v>410.77048200000002</v>
      </c>
      <c r="R85" s="3">
        <v>490.42056560000003</v>
      </c>
      <c r="S85" s="3">
        <v>570.99291119999998</v>
      </c>
      <c r="T85" s="3">
        <v>554.88512000000003</v>
      </c>
      <c r="U85" s="3">
        <v>513.06581640000002</v>
      </c>
      <c r="V85" s="3">
        <v>398.07146950000003</v>
      </c>
      <c r="W85" s="5">
        <v>708.76727400000004</v>
      </c>
    </row>
    <row r="86" spans="2:23" x14ac:dyDescent="0.2">
      <c r="B86" s="3" t="s">
        <v>27</v>
      </c>
      <c r="C86" s="3">
        <v>1813.5410000000002</v>
      </c>
      <c r="D86" s="3">
        <v>2258.4580000000001</v>
      </c>
      <c r="E86" s="3">
        <v>2613.3940000000002</v>
      </c>
      <c r="F86" s="3">
        <v>3038.4169999999999</v>
      </c>
      <c r="G86" s="3">
        <v>3468.8519999999999</v>
      </c>
      <c r="H86" s="3">
        <v>2993.643</v>
      </c>
      <c r="I86" s="3">
        <v>1774.8489999999999</v>
      </c>
      <c r="J86" s="3">
        <v>1411.42</v>
      </c>
      <c r="K86" s="3">
        <v>1411.42</v>
      </c>
      <c r="L86" s="3">
        <v>1430.3679999999999</v>
      </c>
      <c r="M86" s="3">
        <v>1046.8130000000001</v>
      </c>
      <c r="N86" s="3">
        <v>828.38099999999997</v>
      </c>
      <c r="O86" s="3">
        <v>789.62699999999995</v>
      </c>
      <c r="P86" s="3">
        <v>1000.58163875</v>
      </c>
      <c r="Q86" s="3">
        <v>1138.744535</v>
      </c>
      <c r="R86" s="3">
        <v>1262.8882795000002</v>
      </c>
      <c r="S86" s="3">
        <v>1560.06015125</v>
      </c>
      <c r="T86" s="3">
        <v>1702.8930545000001</v>
      </c>
      <c r="U86" s="3">
        <v>1774.2326297500001</v>
      </c>
      <c r="V86" s="3">
        <v>1329.4194925000002</v>
      </c>
      <c r="W86" s="5">
        <v>1904.8848725000003</v>
      </c>
    </row>
    <row r="87" spans="2:23" x14ac:dyDescent="0.2">
      <c r="B87" s="3" t="s">
        <v>28</v>
      </c>
      <c r="C87" s="3">
        <v>341.70453581111997</v>
      </c>
      <c r="D87" s="3">
        <v>384.82735672656355</v>
      </c>
      <c r="E87" s="3">
        <v>484.416</v>
      </c>
      <c r="F87" s="3">
        <v>587.12400000000002</v>
      </c>
      <c r="G87" s="3">
        <v>682.97</v>
      </c>
      <c r="H87" s="3">
        <v>677.31799999999998</v>
      </c>
      <c r="I87" s="3">
        <v>431.05500000000001</v>
      </c>
      <c r="J87" s="3">
        <v>337.28800000000001</v>
      </c>
      <c r="K87" s="3">
        <v>337.28800000000001</v>
      </c>
      <c r="L87" s="3">
        <v>334.88499999999999</v>
      </c>
      <c r="M87" s="3">
        <v>258.53100000000001</v>
      </c>
      <c r="N87" s="3">
        <v>217.047</v>
      </c>
      <c r="O87" s="3">
        <v>195.67118299999998</v>
      </c>
      <c r="P87" s="3">
        <v>195.55793</v>
      </c>
      <c r="Q87" s="3">
        <v>240.83413600000003</v>
      </c>
      <c r="R87" s="3">
        <v>215.07168000000001</v>
      </c>
      <c r="S87" s="3">
        <v>227.06836050000004</v>
      </c>
      <c r="T87" s="3">
        <v>253.04212150000001</v>
      </c>
      <c r="U87" s="3">
        <v>262.22390000000001</v>
      </c>
      <c r="V87" s="3">
        <v>223.72040050000001</v>
      </c>
      <c r="W87" s="5">
        <v>285.78476499999999</v>
      </c>
    </row>
    <row r="88" spans="2:23" x14ac:dyDescent="0.2">
      <c r="B88" s="3" t="s">
        <v>29</v>
      </c>
      <c r="C88" s="21">
        <f>SUM(C73:C87)</f>
        <v>7818.8589092323118</v>
      </c>
      <c r="D88" s="21">
        <f t="shared" ref="D88" si="56">SUM(D73:D87)</f>
        <v>9969.0808662385334</v>
      </c>
      <c r="E88" s="21">
        <f t="shared" ref="E88" si="57">SUM(E73:E87)</f>
        <v>12555.508808</v>
      </c>
      <c r="F88" s="21">
        <f t="shared" ref="F88" si="58">SUM(F73:F87)</f>
        <v>15088.236837750001</v>
      </c>
      <c r="G88" s="21">
        <f t="shared" ref="G88" si="59">SUM(G73:G87)</f>
        <v>18197.028551750001</v>
      </c>
      <c r="H88" s="21">
        <f t="shared" ref="H88" si="60">SUM(H73:H87)</f>
        <v>16482.051433500001</v>
      </c>
      <c r="I88" s="21">
        <f t="shared" ref="I88" si="61">SUM(I73:I87)</f>
        <v>9558.0007457499996</v>
      </c>
      <c r="J88" s="21">
        <f t="shared" ref="J88" si="62">SUM(J73:J87)</f>
        <v>7608.4788900000003</v>
      </c>
      <c r="K88" s="21">
        <f t="shared" ref="K88" si="63">SUM(K73:K87)</f>
        <v>7608.4788900000003</v>
      </c>
      <c r="L88" s="21">
        <f t="shared" ref="L88" si="64">SUM(L73:L87)</f>
        <v>7189.7679945833352</v>
      </c>
      <c r="M88" s="21">
        <f t="shared" ref="M88" si="65">SUM(M73:M87)</f>
        <v>5782.9385120000006</v>
      </c>
      <c r="N88" s="21">
        <f t="shared" ref="N88" si="66">SUM(N73:N87)</f>
        <v>4993.332273224999</v>
      </c>
      <c r="O88" s="21">
        <f t="shared" ref="O88" si="67">SUM(O73:O87)</f>
        <v>4758.4554170174997</v>
      </c>
      <c r="P88" s="21">
        <f t="shared" ref="P88" si="68">SUM(P73:P87)</f>
        <v>5315.6449842999991</v>
      </c>
      <c r="Q88" s="21">
        <f t="shared" ref="Q88" si="69">SUM(Q73:Q87)</f>
        <v>6141.9696071500002</v>
      </c>
      <c r="R88" s="21">
        <f t="shared" ref="R88" si="70">SUM(R73:R87)</f>
        <v>6337.7776555166674</v>
      </c>
      <c r="S88" s="21">
        <f t="shared" ref="S88:W88" si="71">SUM(S73:S87)</f>
        <v>7285.5725722999996</v>
      </c>
      <c r="T88" s="21">
        <f t="shared" si="71"/>
        <v>7966.8026448499995</v>
      </c>
      <c r="U88" s="21">
        <f t="shared" si="71"/>
        <v>7940.9136912500007</v>
      </c>
      <c r="V88" s="21">
        <f t="shared" si="71"/>
        <v>6295.6045334</v>
      </c>
      <c r="W88" s="21">
        <f t="shared" si="71"/>
        <v>9162.6359675833337</v>
      </c>
    </row>
    <row r="91" spans="2:23" x14ac:dyDescent="0.2">
      <c r="B91" t="s">
        <v>4</v>
      </c>
      <c r="J91" s="2" t="s">
        <v>12</v>
      </c>
      <c r="K91" s="2" t="s">
        <v>13</v>
      </c>
    </row>
    <row r="92" spans="2:23" x14ac:dyDescent="0.2">
      <c r="C92" s="2">
        <v>2002</v>
      </c>
      <c r="D92" s="2">
        <f>C92+1</f>
        <v>2003</v>
      </c>
      <c r="E92" s="2">
        <f t="shared" ref="E92" si="72">D92+1</f>
        <v>2004</v>
      </c>
      <c r="F92" s="2">
        <f t="shared" ref="F92" si="73">E92+1</f>
        <v>2005</v>
      </c>
      <c r="G92" s="2">
        <f t="shared" ref="G92" si="74">F92+1</f>
        <v>2006</v>
      </c>
      <c r="H92" s="2">
        <f t="shared" ref="H92" si="75">G92+1</f>
        <v>2007</v>
      </c>
      <c r="I92" s="2">
        <f t="shared" ref="I92" si="76">H92+1</f>
        <v>2008</v>
      </c>
      <c r="J92" s="2">
        <f t="shared" ref="J92" si="77">I92+1</f>
        <v>2009</v>
      </c>
      <c r="K92" s="2">
        <v>2009</v>
      </c>
      <c r="L92" s="2">
        <v>2010</v>
      </c>
      <c r="M92" s="2">
        <v>2011</v>
      </c>
      <c r="N92" s="2">
        <v>2012</v>
      </c>
      <c r="O92" s="2">
        <v>2013</v>
      </c>
      <c r="P92" s="2">
        <v>2014</v>
      </c>
      <c r="Q92" s="2">
        <v>2015</v>
      </c>
      <c r="R92" s="2">
        <v>2016</v>
      </c>
      <c r="S92" s="2">
        <v>2017</v>
      </c>
      <c r="T92" s="2">
        <f>S92+1</f>
        <v>2018</v>
      </c>
      <c r="U92" s="2">
        <f>T92+1</f>
        <v>2019</v>
      </c>
      <c r="V92" s="2">
        <f>U92+1</f>
        <v>2020</v>
      </c>
      <c r="W92" s="2">
        <f>V92+1</f>
        <v>2021</v>
      </c>
    </row>
    <row r="93" spans="2:23" x14ac:dyDescent="0.2">
      <c r="B93" s="3" t="s">
        <v>14</v>
      </c>
      <c r="C93" s="3">
        <v>288.29941296767646</v>
      </c>
      <c r="D93" s="3">
        <v>297.23266531666104</v>
      </c>
      <c r="E93" s="3">
        <v>326.89140394011673</v>
      </c>
      <c r="F93" s="3">
        <v>319.70612659935739</v>
      </c>
      <c r="G93" s="3">
        <v>316.96901222518642</v>
      </c>
      <c r="H93" s="3">
        <v>325.61639629348787</v>
      </c>
      <c r="I93" s="3">
        <v>300.73625451006092</v>
      </c>
      <c r="J93" s="3">
        <v>274.30419167862664</v>
      </c>
      <c r="K93" s="3">
        <v>274.30419167862664</v>
      </c>
      <c r="L93" s="3">
        <v>264.38216014194063</v>
      </c>
      <c r="M93" s="3">
        <v>188.44850242718448</v>
      </c>
      <c r="N93" s="3">
        <v>160.77594116612434</v>
      </c>
      <c r="O93" s="5">
        <v>187.9890967972768</v>
      </c>
      <c r="P93" s="3">
        <v>186.55196100928376</v>
      </c>
      <c r="Q93" s="3">
        <v>189.04038577292189</v>
      </c>
      <c r="R93" s="3">
        <v>193.71029069225011</v>
      </c>
      <c r="S93" s="3">
        <v>193.19857334536849</v>
      </c>
      <c r="T93" s="3">
        <v>213.51328613146086</v>
      </c>
      <c r="U93" s="3">
        <v>217.96496927790312</v>
      </c>
      <c r="V93" s="3">
        <v>95.614665928755741</v>
      </c>
      <c r="W93" s="5">
        <v>138.29758496729502</v>
      </c>
    </row>
    <row r="94" spans="2:23" x14ac:dyDescent="0.2">
      <c r="B94" s="3" t="s">
        <v>15</v>
      </c>
      <c r="C94" s="3">
        <v>79.605367650225588</v>
      </c>
      <c r="D94" s="3">
        <v>72.171351392950399</v>
      </c>
      <c r="E94" s="3">
        <v>67.126952133016033</v>
      </c>
      <c r="F94" s="3">
        <v>81.192190827372528</v>
      </c>
      <c r="G94" s="3">
        <v>54.199648039852043</v>
      </c>
      <c r="H94" s="3">
        <v>60.666722103351574</v>
      </c>
      <c r="I94" s="3">
        <v>81.283231704311092</v>
      </c>
      <c r="J94" s="3">
        <v>43.639219836732984</v>
      </c>
      <c r="K94" s="3">
        <v>43.639219836732984</v>
      </c>
      <c r="L94" s="3">
        <v>40.350780985865249</v>
      </c>
      <c r="M94" s="3">
        <v>39.072257281553405</v>
      </c>
      <c r="N94" s="3">
        <v>59.823606015302083</v>
      </c>
      <c r="O94" s="5">
        <v>28.712649543215814</v>
      </c>
      <c r="P94" s="3">
        <v>29.487606735076181</v>
      </c>
      <c r="Q94" s="3">
        <v>35.067503344948946</v>
      </c>
      <c r="R94" s="3">
        <v>34.293238546895545</v>
      </c>
      <c r="S94" s="3">
        <v>34.054665168150379</v>
      </c>
      <c r="T94" s="3">
        <v>42.582628232426472</v>
      </c>
      <c r="U94" s="3">
        <v>45.033170438541582</v>
      </c>
      <c r="V94" s="3">
        <v>22.778759397299535</v>
      </c>
      <c r="W94" s="5">
        <v>35.776200945156297</v>
      </c>
    </row>
    <row r="95" spans="2:23" x14ac:dyDescent="0.2">
      <c r="B95" s="3" t="s">
        <v>16</v>
      </c>
      <c r="C95" s="3">
        <v>229.00658869350872</v>
      </c>
      <c r="D95" s="3">
        <v>240.59357325382518</v>
      </c>
      <c r="E95" s="3">
        <v>271.08441060209202</v>
      </c>
      <c r="F95" s="3">
        <v>292.38947455714191</v>
      </c>
      <c r="G95" s="3">
        <v>279.83736245547232</v>
      </c>
      <c r="H95" s="3">
        <v>286.8274526426714</v>
      </c>
      <c r="I95" s="3">
        <v>240.59302644413597</v>
      </c>
      <c r="J95" s="3">
        <v>229.83304102675362</v>
      </c>
      <c r="K95" s="3">
        <v>229.83304102675362</v>
      </c>
      <c r="L95" s="3">
        <v>208.57865674641661</v>
      </c>
      <c r="M95" s="3">
        <v>210.18870711974114</v>
      </c>
      <c r="N95" s="3">
        <v>185.79831483598628</v>
      </c>
      <c r="O95" s="5">
        <v>139.99847722640928</v>
      </c>
      <c r="P95" s="3">
        <v>128.63626733494289</v>
      </c>
      <c r="Q95" s="3">
        <v>126.68753881340247</v>
      </c>
      <c r="R95" s="3">
        <v>127.86393283400227</v>
      </c>
      <c r="S95" s="3">
        <v>128.04802788197699</v>
      </c>
      <c r="T95" s="3">
        <v>118.27452224941761</v>
      </c>
      <c r="U95" s="3">
        <v>130.31307769940878</v>
      </c>
      <c r="V95" s="3">
        <v>75.499111940438155</v>
      </c>
      <c r="W95" s="5">
        <v>102.2112450742372</v>
      </c>
    </row>
    <row r="96" spans="2:23" x14ac:dyDescent="0.2">
      <c r="B96" s="3" t="s">
        <v>17</v>
      </c>
      <c r="C96" s="3">
        <v>43.896362919459278</v>
      </c>
      <c r="D96" s="3">
        <v>44.007700857007805</v>
      </c>
      <c r="E96" s="3">
        <v>45.895798549078194</v>
      </c>
      <c r="F96" s="3">
        <v>42.875574856234394</v>
      </c>
      <c r="G96" s="3">
        <v>46.304239917885901</v>
      </c>
      <c r="H96" s="3">
        <v>41.680949075145179</v>
      </c>
      <c r="I96" s="3">
        <v>36.037297094136669</v>
      </c>
      <c r="J96" s="3">
        <v>32.481991131812116</v>
      </c>
      <c r="K96" s="3">
        <v>32.481991131812116</v>
      </c>
      <c r="L96" s="3">
        <v>28.839465577112421</v>
      </c>
      <c r="M96" s="3">
        <v>18.734646440129453</v>
      </c>
      <c r="N96" s="3">
        <v>9.0118893676897365</v>
      </c>
      <c r="O96" s="5">
        <v>19.244275121348569</v>
      </c>
      <c r="P96" s="3">
        <v>18.137698224017171</v>
      </c>
      <c r="Q96" s="3">
        <v>17.766286040451039</v>
      </c>
      <c r="R96" s="3">
        <v>17.586715752689592</v>
      </c>
      <c r="S96" s="3">
        <v>17.631362025971498</v>
      </c>
      <c r="T96" s="3">
        <v>24.660392260897257</v>
      </c>
      <c r="U96" s="3">
        <v>24.752887258995944</v>
      </c>
      <c r="V96" s="3">
        <v>10.50388217185786</v>
      </c>
      <c r="W96" s="5">
        <v>16.490301642328731</v>
      </c>
    </row>
    <row r="97" spans="2:23" x14ac:dyDescent="0.2">
      <c r="B97" s="3" t="s">
        <v>18</v>
      </c>
      <c r="C97" s="3">
        <v>24.690423350752148</v>
      </c>
      <c r="D97" s="3">
        <v>24.670049008364678</v>
      </c>
      <c r="E97" s="3">
        <v>28.197829839609756</v>
      </c>
      <c r="F97" s="3">
        <v>24.128191524796684</v>
      </c>
      <c r="G97" s="3">
        <v>29.347397611734486</v>
      </c>
      <c r="H97" s="3">
        <v>25.516516130848135</v>
      </c>
      <c r="I97" s="3">
        <v>21.268917249363234</v>
      </c>
      <c r="J97" s="3">
        <v>19.548081071956059</v>
      </c>
      <c r="K97" s="3">
        <v>19.548081071956059</v>
      </c>
      <c r="L97" s="3">
        <v>18.243800191725278</v>
      </c>
      <c r="M97" s="3">
        <v>13.725382686084144</v>
      </c>
      <c r="N97" s="3">
        <v>16.010484302172191</v>
      </c>
      <c r="O97" s="5">
        <v>12.208596405530219</v>
      </c>
      <c r="P97" s="3">
        <v>11.97030928576743</v>
      </c>
      <c r="Q97" s="3">
        <v>11.747128499870938</v>
      </c>
      <c r="R97" s="3">
        <v>12.211548799640784</v>
      </c>
      <c r="S97" s="3">
        <v>12.10766323026705</v>
      </c>
      <c r="T97" s="3">
        <v>12.56376346802319</v>
      </c>
      <c r="U97" s="3">
        <v>13.531404075496113</v>
      </c>
      <c r="V97" s="3">
        <v>6.5428356456562122</v>
      </c>
      <c r="W97" s="5">
        <v>2.253595378834373</v>
      </c>
    </row>
    <row r="98" spans="2:23" x14ac:dyDescent="0.2">
      <c r="B98" s="3" t="s">
        <v>19</v>
      </c>
      <c r="C98" s="3">
        <v>9.4535890559733797</v>
      </c>
      <c r="D98" s="3">
        <v>9.4484789342504243</v>
      </c>
      <c r="E98" s="3">
        <v>10.274363942990094</v>
      </c>
      <c r="F98" s="3">
        <v>11.547488707478063</v>
      </c>
      <c r="G98" s="3">
        <v>14.366908345264308</v>
      </c>
      <c r="H98" s="3">
        <v>14.855542086677797</v>
      </c>
      <c r="I98" s="3">
        <v>14.353296303045756</v>
      </c>
      <c r="J98" s="3">
        <v>18.213506280303651</v>
      </c>
      <c r="K98" s="3">
        <v>18.213506280303651</v>
      </c>
      <c r="L98" s="3">
        <v>12.741876831173087</v>
      </c>
      <c r="M98" s="3">
        <v>8.4155631067961174</v>
      </c>
      <c r="N98" s="3">
        <v>5.9440121361357843</v>
      </c>
      <c r="O98" s="5">
        <v>8.0859078410194307</v>
      </c>
      <c r="P98" s="3">
        <v>6.9711666887004906</v>
      </c>
      <c r="Q98" s="3">
        <v>6.2356306821224319</v>
      </c>
      <c r="R98" s="3">
        <v>6.3983871855991614</v>
      </c>
      <c r="S98" s="3">
        <v>6.4287814322577894</v>
      </c>
      <c r="T98" s="3">
        <v>7.2608350534160397</v>
      </c>
      <c r="U98" s="3">
        <v>7.1860035036463108</v>
      </c>
      <c r="V98" s="3">
        <v>4.2440328376178167</v>
      </c>
      <c r="W98" s="5">
        <v>5.1562138939509472</v>
      </c>
    </row>
    <row r="99" spans="2:23" x14ac:dyDescent="0.2">
      <c r="B99" s="3" t="s">
        <v>20</v>
      </c>
      <c r="C99" s="3">
        <v>64.447268324195932</v>
      </c>
      <c r="D99" s="3">
        <v>65.593993739326905</v>
      </c>
      <c r="E99" s="3">
        <v>67.607617189838365</v>
      </c>
      <c r="F99" s="3">
        <v>67.408507490435426</v>
      </c>
      <c r="G99" s="3">
        <v>67.31716334990729</v>
      </c>
      <c r="H99" s="3">
        <v>72.682994094371821</v>
      </c>
      <c r="I99" s="3">
        <v>67.147534262347236</v>
      </c>
      <c r="J99" s="3">
        <v>57.782960927647139</v>
      </c>
      <c r="K99" s="3">
        <v>57.782960927647139</v>
      </c>
      <c r="L99" s="3">
        <v>53.62519906830579</v>
      </c>
      <c r="M99" s="3">
        <v>36.767995954692559</v>
      </c>
      <c r="N99" s="3">
        <v>26.0769564682086</v>
      </c>
      <c r="O99" s="5">
        <v>27.782047606237931</v>
      </c>
      <c r="P99" s="3">
        <v>23.593638075963987</v>
      </c>
      <c r="Q99" s="3">
        <v>23.218313819429632</v>
      </c>
      <c r="R99" s="3">
        <v>24.257697990265704</v>
      </c>
      <c r="S99" s="3">
        <v>24.121942189179229</v>
      </c>
      <c r="T99" s="3">
        <v>31.840180717081225</v>
      </c>
      <c r="U99" s="3">
        <v>31.828550864540752</v>
      </c>
      <c r="V99" s="3">
        <v>22.195142775556508</v>
      </c>
      <c r="W99" s="5">
        <v>26.51843452865355</v>
      </c>
    </row>
    <row r="100" spans="2:23" x14ac:dyDescent="0.2">
      <c r="B100" s="3" t="s">
        <v>21</v>
      </c>
      <c r="C100" s="3">
        <v>205.78516571859635</v>
      </c>
      <c r="D100" s="3">
        <v>231.83037345869602</v>
      </c>
      <c r="E100" s="3">
        <v>240.92712888886822</v>
      </c>
      <c r="F100" s="3">
        <v>232.94986979853442</v>
      </c>
      <c r="G100" s="3">
        <v>235.31384108065129</v>
      </c>
      <c r="H100" s="3">
        <v>251.00856270261713</v>
      </c>
      <c r="I100" s="3">
        <v>225.93161746804566</v>
      </c>
      <c r="J100" s="3">
        <v>207.32321287421638</v>
      </c>
      <c r="K100" s="3">
        <v>207.32321287421638</v>
      </c>
      <c r="L100" s="3">
        <v>201.10402408032192</v>
      </c>
      <c r="M100" s="3">
        <v>137.75475323624596</v>
      </c>
      <c r="N100" s="3">
        <v>108.52615706622109</v>
      </c>
      <c r="O100" s="5">
        <v>139.72828626065223</v>
      </c>
      <c r="P100" s="3">
        <v>136.46790338536016</v>
      </c>
      <c r="Q100" s="3">
        <v>143.51984154663162</v>
      </c>
      <c r="R100" s="3">
        <v>148.06349316022946</v>
      </c>
      <c r="S100" s="3">
        <v>148.19989307519771</v>
      </c>
      <c r="T100" s="3">
        <v>171.23690258098156</v>
      </c>
      <c r="U100" s="3">
        <v>189.53438975020688</v>
      </c>
      <c r="V100" s="3">
        <v>109.72445748059813</v>
      </c>
      <c r="W100" s="5">
        <v>117.90626233886175</v>
      </c>
    </row>
    <row r="101" spans="2:23" x14ac:dyDescent="0.2">
      <c r="B101" s="3" t="s">
        <v>22</v>
      </c>
      <c r="C101" s="3">
        <v>64.262834356304154</v>
      </c>
      <c r="D101" s="3">
        <v>67.341345370591029</v>
      </c>
      <c r="E101" s="3">
        <v>72.649259563619339</v>
      </c>
      <c r="F101" s="3">
        <v>70.456432900422087</v>
      </c>
      <c r="G101" s="3">
        <v>70.173871624362164</v>
      </c>
      <c r="H101" s="3">
        <v>71.857158847380774</v>
      </c>
      <c r="I101" s="3">
        <v>66.86319289345451</v>
      </c>
      <c r="J101" s="3">
        <v>60.412669468999333</v>
      </c>
      <c r="K101" s="3">
        <v>60.412669468999333</v>
      </c>
      <c r="L101" s="3">
        <v>57.002974839056748</v>
      </c>
      <c r="M101" s="3">
        <v>40.274480582524276</v>
      </c>
      <c r="N101" s="3">
        <v>33.459036056635298</v>
      </c>
      <c r="O101" s="5">
        <v>36.912956754465654</v>
      </c>
      <c r="P101" s="3">
        <v>32.740480982959156</v>
      </c>
      <c r="Q101" s="3">
        <v>29.535888507594148</v>
      </c>
      <c r="R101" s="3">
        <v>29.695040151872693</v>
      </c>
      <c r="S101" s="3">
        <v>29.121931393879191</v>
      </c>
      <c r="T101" s="3">
        <v>35.144049869597559</v>
      </c>
      <c r="U101" s="3">
        <v>35.708475641427448</v>
      </c>
      <c r="V101" s="3">
        <v>18.960317910352721</v>
      </c>
      <c r="W101" s="5">
        <v>24.34832314081148</v>
      </c>
    </row>
    <row r="102" spans="2:23" x14ac:dyDescent="0.2">
      <c r="B102" s="3" t="s">
        <v>23</v>
      </c>
      <c r="C102" s="3">
        <v>49.672058229754484</v>
      </c>
      <c r="D102" s="3">
        <v>49.203482882885254</v>
      </c>
      <c r="E102" s="3">
        <v>52.777023239092813</v>
      </c>
      <c r="F102" s="3">
        <v>52.404979420987978</v>
      </c>
      <c r="G102" s="3">
        <v>52.922466013646343</v>
      </c>
      <c r="H102" s="3">
        <v>57.677683674267804</v>
      </c>
      <c r="I102" s="3">
        <v>62.10984634402238</v>
      </c>
      <c r="J102" s="3">
        <v>57.847167275011856</v>
      </c>
      <c r="K102" s="3">
        <v>57.847167275011856</v>
      </c>
      <c r="L102" s="3">
        <v>53.715460297334168</v>
      </c>
      <c r="M102" s="3">
        <v>46.78652346278318</v>
      </c>
      <c r="N102" s="3">
        <v>41.032857972034122</v>
      </c>
      <c r="O102" s="5">
        <v>36.624734964442418</v>
      </c>
      <c r="P102" s="3">
        <v>36.14066117990663</v>
      </c>
      <c r="Q102" s="3">
        <v>36.045025886356939</v>
      </c>
      <c r="R102" s="3">
        <v>47.178434503485235</v>
      </c>
      <c r="S102" s="3">
        <v>47.573528735694495</v>
      </c>
      <c r="T102" s="3">
        <v>32.446738303264446</v>
      </c>
      <c r="U102" s="3">
        <v>32.0340068934957</v>
      </c>
      <c r="V102" s="3">
        <v>31.247327633349482</v>
      </c>
      <c r="W102" s="5">
        <v>27.631058113813189</v>
      </c>
    </row>
    <row r="103" spans="2:23" x14ac:dyDescent="0.2">
      <c r="B103" s="3" t="s">
        <v>24</v>
      </c>
      <c r="C103" s="3">
        <v>108.10095497011339</v>
      </c>
      <c r="D103" s="3">
        <v>109.84958496016473</v>
      </c>
      <c r="E103" s="3">
        <v>111.47868836375875</v>
      </c>
      <c r="F103" s="3">
        <v>107.17432148941305</v>
      </c>
      <c r="G103" s="3">
        <v>103.87191366653104</v>
      </c>
      <c r="H103" s="3">
        <v>109.33193810771083</v>
      </c>
      <c r="I103" s="3">
        <v>96.649551276595304</v>
      </c>
      <c r="J103" s="3">
        <v>85.900754905725819</v>
      </c>
      <c r="K103" s="3">
        <v>85.900754905725819</v>
      </c>
      <c r="L103" s="3">
        <v>88.616468854974741</v>
      </c>
      <c r="M103" s="3">
        <v>66.122281553398068</v>
      </c>
      <c r="N103" s="3">
        <v>44.196606367074139</v>
      </c>
      <c r="O103" s="5">
        <v>61.731904459062712</v>
      </c>
      <c r="P103" s="3">
        <v>56.623587164308233</v>
      </c>
      <c r="Q103" s="3">
        <v>51.331618331966339</v>
      </c>
      <c r="R103" s="3">
        <v>53.15641525881535</v>
      </c>
      <c r="S103" s="3">
        <v>52.617012317295419</v>
      </c>
      <c r="T103" s="3">
        <v>58.50537558600189</v>
      </c>
      <c r="U103" s="3">
        <v>62.950767783587423</v>
      </c>
      <c r="V103" s="3">
        <v>36.008360282660981</v>
      </c>
      <c r="W103" s="5">
        <v>42.416854006798481</v>
      </c>
    </row>
    <row r="104" spans="2:23" x14ac:dyDescent="0.2">
      <c r="B104" s="3" t="s">
        <v>25</v>
      </c>
      <c r="C104" s="3">
        <v>27.086986372129541</v>
      </c>
      <c r="D104" s="3">
        <v>32.645508313989545</v>
      </c>
      <c r="E104" s="3">
        <v>34.783534531726197</v>
      </c>
      <c r="F104" s="3">
        <v>36.414332756937689</v>
      </c>
      <c r="G104" s="3">
        <v>38.309902987971711</v>
      </c>
      <c r="H104" s="3">
        <v>41.630323159620822</v>
      </c>
      <c r="I104" s="3">
        <v>39.726420642311048</v>
      </c>
      <c r="J104" s="3">
        <v>37.185564693044789</v>
      </c>
      <c r="K104" s="3">
        <v>37.185564693044789</v>
      </c>
      <c r="L104" s="3">
        <v>35.687284152732239</v>
      </c>
      <c r="M104" s="3">
        <v>26.34872734627832</v>
      </c>
      <c r="N104" s="3">
        <v>20.420557822530998</v>
      </c>
      <c r="O104" s="5">
        <v>22.023261599015111</v>
      </c>
      <c r="P104" s="3">
        <v>18.794270304245387</v>
      </c>
      <c r="Q104" s="3">
        <v>17.992551699964896</v>
      </c>
      <c r="R104" s="3">
        <v>17.961955077425099</v>
      </c>
      <c r="S104" s="3">
        <v>17.801170769931531</v>
      </c>
      <c r="T104" s="3">
        <v>21.560637306759563</v>
      </c>
      <c r="U104" s="3">
        <v>22.382377640275447</v>
      </c>
      <c r="V104" s="3">
        <v>8.0827407208635176</v>
      </c>
      <c r="W104" s="5">
        <v>17.234367024879692</v>
      </c>
    </row>
    <row r="105" spans="2:23" x14ac:dyDescent="0.2">
      <c r="B105" s="3" t="s">
        <v>26</v>
      </c>
      <c r="C105" s="3">
        <v>54.717567596992751</v>
      </c>
      <c r="D105" s="3">
        <v>36.400221024801745</v>
      </c>
      <c r="E105" s="3">
        <v>41.56269207387237</v>
      </c>
      <c r="F105" s="3">
        <v>60.233347045383823</v>
      </c>
      <c r="G105" s="3">
        <v>59.722987890344754</v>
      </c>
      <c r="H105" s="3">
        <v>58.812547947272087</v>
      </c>
      <c r="I105" s="3">
        <v>55.5873661971386</v>
      </c>
      <c r="J105" s="3">
        <v>48.213463469702432</v>
      </c>
      <c r="K105" s="3">
        <v>48.213463469702432</v>
      </c>
      <c r="L105" s="3">
        <v>44.125706164341089</v>
      </c>
      <c r="M105" s="3">
        <v>35.766143203883502</v>
      </c>
      <c r="N105" s="3">
        <v>42.662667751297157</v>
      </c>
      <c r="O105" s="5">
        <v>25.611703410488392</v>
      </c>
      <c r="P105" s="3">
        <v>20.573411191769289</v>
      </c>
      <c r="Q105" s="3">
        <v>21.901452396476312</v>
      </c>
      <c r="R105" s="3">
        <v>23.472694009807164</v>
      </c>
      <c r="S105" s="3">
        <v>22.95089199809183</v>
      </c>
      <c r="T105" s="3">
        <v>28.287081354771502</v>
      </c>
      <c r="U105" s="3">
        <v>29.214109992014468</v>
      </c>
      <c r="V105" s="3">
        <v>14.062086338201949</v>
      </c>
      <c r="W105" s="5">
        <v>19.785887535945083</v>
      </c>
    </row>
    <row r="106" spans="2:23" x14ac:dyDescent="0.2">
      <c r="B106" s="3" t="s">
        <v>27</v>
      </c>
      <c r="C106" s="3">
        <v>260.16730077749349</v>
      </c>
      <c r="D106" s="3">
        <v>285.55317310794032</v>
      </c>
      <c r="E106" s="3">
        <v>300.16642678079472</v>
      </c>
      <c r="F106" s="3">
        <v>295.3564517452478</v>
      </c>
      <c r="G106" s="3">
        <v>313.95223936259083</v>
      </c>
      <c r="H106" s="3">
        <v>343.022218874705</v>
      </c>
      <c r="I106" s="3">
        <v>320.64380745626886</v>
      </c>
      <c r="J106" s="3">
        <v>308.62615327920491</v>
      </c>
      <c r="K106" s="3">
        <v>308.62615327920491</v>
      </c>
      <c r="L106" s="3">
        <v>302.98387908974485</v>
      </c>
      <c r="M106" s="3">
        <v>281.11988187702269</v>
      </c>
      <c r="N106" s="3">
        <v>264.60441122152844</v>
      </c>
      <c r="O106" s="5">
        <v>224.64512382769792</v>
      </c>
      <c r="P106" s="3">
        <v>219.95195762121841</v>
      </c>
      <c r="Q106" s="3">
        <v>218.17288497803005</v>
      </c>
      <c r="R106" s="3">
        <v>214.86909892571228</v>
      </c>
      <c r="S106" s="3">
        <v>218.09343234206514</v>
      </c>
      <c r="T106" s="3">
        <v>164.5755715620891</v>
      </c>
      <c r="U106" s="3">
        <v>175.74334604837995</v>
      </c>
      <c r="V106" s="3">
        <v>78.5581192803634</v>
      </c>
      <c r="W106" s="5">
        <v>93.627677171015847</v>
      </c>
    </row>
    <row r="107" spans="2:23" x14ac:dyDescent="0.2">
      <c r="B107" s="3" t="s">
        <v>28</v>
      </c>
      <c r="C107" s="3">
        <v>103.60011901682452</v>
      </c>
      <c r="D107" s="3">
        <v>107.00049837854492</v>
      </c>
      <c r="E107" s="3">
        <v>112.92187036152657</v>
      </c>
      <c r="F107" s="3">
        <v>104.80771028025704</v>
      </c>
      <c r="G107" s="3">
        <v>106.95204542859892</v>
      </c>
      <c r="H107" s="3">
        <v>112.43699425987124</v>
      </c>
      <c r="I107" s="3">
        <v>106.96264015476311</v>
      </c>
      <c r="J107" s="3">
        <v>99.817022080262106</v>
      </c>
      <c r="K107" s="3">
        <v>99.817022080262106</v>
      </c>
      <c r="L107" s="3">
        <v>94.419262978954862</v>
      </c>
      <c r="M107" s="3">
        <v>88.76415372168286</v>
      </c>
      <c r="N107" s="3">
        <v>71.807501451059721</v>
      </c>
      <c r="O107" s="5">
        <v>62.486555183137497</v>
      </c>
      <c r="P107" s="3">
        <v>55.591907816480848</v>
      </c>
      <c r="Q107" s="3">
        <v>52.119674679832308</v>
      </c>
      <c r="R107" s="3">
        <v>50.177474111309479</v>
      </c>
      <c r="S107" s="3">
        <v>50.554614094673269</v>
      </c>
      <c r="T107" s="3">
        <v>55.483310323811686</v>
      </c>
      <c r="U107" s="3">
        <v>56.162280132080298</v>
      </c>
      <c r="V107" s="3">
        <v>18.126359656427969</v>
      </c>
      <c r="W107" s="5">
        <v>41.990712237418442</v>
      </c>
    </row>
    <row r="108" spans="2:23" x14ac:dyDescent="0.2">
      <c r="B108" s="3" t="s">
        <v>29</v>
      </c>
      <c r="C108" s="21">
        <f>SUM(C93:C107)</f>
        <v>1612.7919999999999</v>
      </c>
      <c r="D108" s="21">
        <f t="shared" ref="D108" si="78">SUM(D93:D107)</f>
        <v>1673.5420000000001</v>
      </c>
      <c r="E108" s="21">
        <f t="shared" ref="E108" si="79">SUM(E93:E107)</f>
        <v>1784.3450000000003</v>
      </c>
      <c r="F108" s="21">
        <f t="shared" ref="F108" si="80">SUM(F93:F107)</f>
        <v>1799.0450000000001</v>
      </c>
      <c r="G108" s="21">
        <f t="shared" ref="G108" si="81">SUM(G93:G107)</f>
        <v>1789.5609999999997</v>
      </c>
      <c r="H108" s="21">
        <f t="shared" ref="H108" si="82">SUM(H93:H107)</f>
        <v>1873.6239999999996</v>
      </c>
      <c r="I108" s="21">
        <f t="shared" ref="I108" si="83">SUM(I93:I107)</f>
        <v>1735.8940000000002</v>
      </c>
      <c r="J108" s="21">
        <f t="shared" ref="J108" si="84">SUM(J93:J107)</f>
        <v>1581.1289999999999</v>
      </c>
      <c r="K108" s="21">
        <f t="shared" ref="K108" si="85">SUM(K93:K107)</f>
        <v>1581.1289999999999</v>
      </c>
      <c r="L108" s="21">
        <f t="shared" ref="L108" si="86">SUM(L93:L107)</f>
        <v>1504.4169999999999</v>
      </c>
      <c r="M108" s="21">
        <f t="shared" ref="M108" si="87">SUM(M93:M107)</f>
        <v>1238.29</v>
      </c>
      <c r="N108" s="21">
        <f t="shared" ref="N108" si="88">SUM(N93:N107)</f>
        <v>1090.1510000000001</v>
      </c>
      <c r="O108" s="21">
        <f t="shared" ref="O108" si="89">SUM(O93:O107)</f>
        <v>1033.7855769999999</v>
      </c>
      <c r="P108" s="21">
        <f t="shared" ref="P108" si="90">SUM(P93:P107)</f>
        <v>982.23282700000004</v>
      </c>
      <c r="Q108" s="21">
        <f t="shared" ref="Q108" si="91">SUM(Q93:Q107)</f>
        <v>980.38172499999996</v>
      </c>
      <c r="R108" s="21">
        <f t="shared" ref="R108" si="92">SUM(R93:R107)</f>
        <v>1000.8964169999999</v>
      </c>
      <c r="S108" s="21">
        <f t="shared" ref="S108:W108" si="93">SUM(S93:S107)</f>
        <v>1002.5034900000002</v>
      </c>
      <c r="T108" s="21">
        <f t="shared" si="93"/>
        <v>1017.9352749999999</v>
      </c>
      <c r="U108" s="21">
        <f t="shared" si="93"/>
        <v>1074.3398170000003</v>
      </c>
      <c r="V108" s="21">
        <f t="shared" si="93"/>
        <v>552.14820000000009</v>
      </c>
      <c r="W108" s="21">
        <f t="shared" si="93"/>
        <v>711.64471800000013</v>
      </c>
    </row>
    <row r="111" spans="2:23" x14ac:dyDescent="0.2">
      <c r="B111" t="s">
        <v>5</v>
      </c>
      <c r="J111" s="2" t="s">
        <v>12</v>
      </c>
      <c r="K111" s="2" t="s">
        <v>13</v>
      </c>
    </row>
    <row r="112" spans="2:23" x14ac:dyDescent="0.2">
      <c r="C112" s="2">
        <v>2002</v>
      </c>
      <c r="D112" s="2">
        <f>C112+1</f>
        <v>2003</v>
      </c>
      <c r="E112" s="2">
        <f t="shared" ref="E112" si="94">D112+1</f>
        <v>2004</v>
      </c>
      <c r="F112" s="2">
        <f t="shared" ref="F112" si="95">E112+1</f>
        <v>2005</v>
      </c>
      <c r="G112" s="2">
        <f t="shared" ref="G112" si="96">F112+1</f>
        <v>2006</v>
      </c>
      <c r="H112" s="2">
        <f t="shared" ref="H112" si="97">G112+1</f>
        <v>2007</v>
      </c>
      <c r="I112" s="2">
        <f t="shared" ref="I112" si="98">H112+1</f>
        <v>2008</v>
      </c>
      <c r="J112" s="2">
        <f t="shared" ref="J112" si="99">I112+1</f>
        <v>2009</v>
      </c>
      <c r="K112" s="2">
        <v>2009</v>
      </c>
      <c r="L112" s="2">
        <v>2010</v>
      </c>
      <c r="M112" s="2">
        <v>2011</v>
      </c>
      <c r="N112" s="2">
        <v>2012</v>
      </c>
      <c r="O112" s="2">
        <v>2013</v>
      </c>
      <c r="P112" s="2">
        <v>2014</v>
      </c>
      <c r="Q112" s="2">
        <v>2015</v>
      </c>
      <c r="R112" s="2">
        <v>2016</v>
      </c>
      <c r="S112" s="2">
        <v>2017</v>
      </c>
      <c r="T112" s="2">
        <f>S112+1</f>
        <v>2018</v>
      </c>
      <c r="U112" s="2">
        <f>T112+1</f>
        <v>2019</v>
      </c>
      <c r="V112" s="2">
        <f>U112+1</f>
        <v>2020</v>
      </c>
      <c r="W112" s="2">
        <f>V112+1</f>
        <v>2021</v>
      </c>
    </row>
    <row r="113" spans="2:23" x14ac:dyDescent="0.2">
      <c r="B113" s="3" t="s">
        <v>14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2:23" x14ac:dyDescent="0.2">
      <c r="B114" s="3" t="s">
        <v>15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2:23" x14ac:dyDescent="0.2">
      <c r="B115" s="3" t="s">
        <v>16</v>
      </c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2:23" x14ac:dyDescent="0.2">
      <c r="B116" s="3" t="s">
        <v>17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2:23" x14ac:dyDescent="0.2">
      <c r="B117" s="3" t="s">
        <v>18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2:23" x14ac:dyDescent="0.2">
      <c r="B118" s="3" t="s">
        <v>19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2:23" x14ac:dyDescent="0.2">
      <c r="B119" s="3" t="s">
        <v>20</v>
      </c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2:23" x14ac:dyDescent="0.2">
      <c r="B120" s="3" t="s">
        <v>21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2:23" x14ac:dyDescent="0.2">
      <c r="B121" s="3" t="s">
        <v>22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2:23" x14ac:dyDescent="0.2">
      <c r="B122" s="3" t="s">
        <v>23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2:23" x14ac:dyDescent="0.2">
      <c r="B123" s="3" t="s">
        <v>24</v>
      </c>
      <c r="C123" s="3">
        <v>444.53476999999998</v>
      </c>
      <c r="D123" s="3">
        <v>503.13049000000001</v>
      </c>
      <c r="E123" s="3">
        <v>577.89271999999994</v>
      </c>
      <c r="F123" s="3">
        <v>559.71752400000003</v>
      </c>
      <c r="G123" s="3">
        <v>580.78972099999987</v>
      </c>
      <c r="H123" s="3">
        <v>566.18990899999994</v>
      </c>
      <c r="I123" s="3">
        <v>477.14436426000003</v>
      </c>
      <c r="J123" s="3">
        <v>385.15064194799999</v>
      </c>
      <c r="K123" s="3">
        <v>385.15064194799999</v>
      </c>
      <c r="L123" s="3">
        <v>495.06522000000001</v>
      </c>
      <c r="M123" s="3">
        <v>513.22634634000008</v>
      </c>
      <c r="N123" s="3">
        <v>475.81328999999999</v>
      </c>
      <c r="O123" s="3">
        <v>452.86392000000001</v>
      </c>
      <c r="P123" s="3">
        <v>485.84693000000004</v>
      </c>
      <c r="Q123" s="3">
        <v>541.29638</v>
      </c>
      <c r="R123" s="3">
        <v>734.74760724999999</v>
      </c>
      <c r="S123" s="3">
        <v>711.67653504600003</v>
      </c>
      <c r="T123" s="3">
        <v>793.59050422979465</v>
      </c>
      <c r="U123" s="3">
        <v>820.49322232318468</v>
      </c>
      <c r="V123" s="3">
        <v>666.41399999999999</v>
      </c>
      <c r="W123" s="3">
        <v>850.01580000000001</v>
      </c>
    </row>
    <row r="124" spans="2:23" x14ac:dyDescent="0.2">
      <c r="B124" s="3" t="s">
        <v>25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2:23" x14ac:dyDescent="0.2">
      <c r="B125" s="3" t="s">
        <v>26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2:23" x14ac:dyDescent="0.2">
      <c r="B126" s="3" t="s">
        <v>27</v>
      </c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2:23" x14ac:dyDescent="0.2">
      <c r="B127" s="3" t="s">
        <v>28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2:23" s="22" customFormat="1" x14ac:dyDescent="0.2">
      <c r="B128" s="21" t="s">
        <v>29</v>
      </c>
      <c r="C128" s="21">
        <f>SUM(C113:C127)</f>
        <v>444.53476999999998</v>
      </c>
      <c r="D128" s="21">
        <f t="shared" ref="D128" si="100">SUM(D113:D127)</f>
        <v>503.13049000000001</v>
      </c>
      <c r="E128" s="21">
        <f t="shared" ref="E128" si="101">SUM(E113:E127)</f>
        <v>577.89271999999994</v>
      </c>
      <c r="F128" s="21">
        <f t="shared" ref="F128" si="102">SUM(F113:F127)</f>
        <v>559.71752400000003</v>
      </c>
      <c r="G128" s="21">
        <f t="shared" ref="G128" si="103">SUM(G113:G127)</f>
        <v>580.78972099999987</v>
      </c>
      <c r="H128" s="21">
        <f t="shared" ref="H128" si="104">SUM(H113:H127)</f>
        <v>566.18990899999994</v>
      </c>
      <c r="I128" s="21">
        <f t="shared" ref="I128" si="105">SUM(I113:I127)</f>
        <v>477.14436426000003</v>
      </c>
      <c r="J128" s="21">
        <f t="shared" ref="J128" si="106">SUM(J113:J127)</f>
        <v>385.15064194799999</v>
      </c>
      <c r="K128" s="21">
        <f t="shared" ref="K128" si="107">SUM(K113:K127)</f>
        <v>385.15064194799999</v>
      </c>
      <c r="L128" s="21">
        <f t="shared" ref="L128" si="108">SUM(L113:L127)</f>
        <v>495.06522000000001</v>
      </c>
      <c r="M128" s="21">
        <f t="shared" ref="M128" si="109">SUM(M113:M127)</f>
        <v>513.22634634000008</v>
      </c>
      <c r="N128" s="21">
        <f t="shared" ref="N128" si="110">SUM(N113:N127)</f>
        <v>475.81328999999999</v>
      </c>
      <c r="O128" s="21">
        <f t="shared" ref="O128" si="111">SUM(O113:O127)</f>
        <v>452.86392000000001</v>
      </c>
      <c r="P128" s="21">
        <f t="shared" ref="P128" si="112">SUM(P113:P127)</f>
        <v>485.84693000000004</v>
      </c>
      <c r="Q128" s="21">
        <f t="shared" ref="Q128" si="113">SUM(Q113:Q127)</f>
        <v>541.29638</v>
      </c>
      <c r="R128" s="21">
        <f t="shared" ref="R128" si="114">SUM(R113:R127)</f>
        <v>734.74760724999999</v>
      </c>
      <c r="S128" s="21">
        <f t="shared" ref="S128:W128" si="115">SUM(S113:S127)</f>
        <v>711.67653504600003</v>
      </c>
      <c r="T128" s="21">
        <f t="shared" si="115"/>
        <v>793.59050422979465</v>
      </c>
      <c r="U128" s="21">
        <f t="shared" si="115"/>
        <v>820.49322232318468</v>
      </c>
      <c r="V128" s="21">
        <f t="shared" si="115"/>
        <v>666.41399999999999</v>
      </c>
      <c r="W128" s="21">
        <f t="shared" si="115"/>
        <v>850.01580000000001</v>
      </c>
    </row>
    <row r="131" spans="2:23" x14ac:dyDescent="0.2">
      <c r="B131" s="1" t="s">
        <v>31</v>
      </c>
      <c r="J131" s="2" t="s">
        <v>12</v>
      </c>
      <c r="K131" s="2" t="s">
        <v>13</v>
      </c>
    </row>
    <row r="132" spans="2:23" x14ac:dyDescent="0.2">
      <c r="C132" s="2">
        <v>2002</v>
      </c>
      <c r="D132" s="2">
        <f>C132+1</f>
        <v>2003</v>
      </c>
      <c r="E132" s="2">
        <f t="shared" ref="E132" si="116">D132+1</f>
        <v>2004</v>
      </c>
      <c r="F132" s="2">
        <f t="shared" ref="F132" si="117">E132+1</f>
        <v>2005</v>
      </c>
      <c r="G132" s="2">
        <f t="shared" ref="G132" si="118">F132+1</f>
        <v>2006</v>
      </c>
      <c r="H132" s="2">
        <f t="shared" ref="H132" si="119">G132+1</f>
        <v>2007</v>
      </c>
      <c r="I132" s="2">
        <f t="shared" ref="I132" si="120">H132+1</f>
        <v>2008</v>
      </c>
      <c r="J132" s="2">
        <f t="shared" ref="J132" si="121">I132+1</f>
        <v>2009</v>
      </c>
      <c r="K132" s="2">
        <v>2009</v>
      </c>
      <c r="L132" s="2">
        <v>2010</v>
      </c>
      <c r="M132" s="2">
        <v>2011</v>
      </c>
      <c r="N132" s="2">
        <v>2012</v>
      </c>
      <c r="O132" s="2">
        <v>2013</v>
      </c>
      <c r="P132" s="2">
        <v>2014</v>
      </c>
      <c r="Q132" s="2">
        <v>2015</v>
      </c>
      <c r="R132" s="2">
        <v>2016</v>
      </c>
      <c r="S132" s="2">
        <v>2017</v>
      </c>
      <c r="T132" s="2">
        <f>S132+1</f>
        <v>2018</v>
      </c>
      <c r="U132" s="2">
        <f>T132+1</f>
        <v>2019</v>
      </c>
      <c r="V132" s="2">
        <f>U132+1</f>
        <v>2020</v>
      </c>
      <c r="W132" s="2">
        <f>V132+1</f>
        <v>2021</v>
      </c>
    </row>
    <row r="133" spans="2:23" x14ac:dyDescent="0.2">
      <c r="B133" s="3" t="s">
        <v>14</v>
      </c>
      <c r="C133" s="3">
        <f>C10+C31+C52+C73+C93+C113</f>
        <v>2788.760576904851</v>
      </c>
      <c r="D133" s="3">
        <f t="shared" ref="D133:S133" si="122">D10+D31+D52+D73+D93+D113</f>
        <v>3309.6566844905683</v>
      </c>
      <c r="E133" s="3">
        <f t="shared" si="122"/>
        <v>4047.7816746330768</v>
      </c>
      <c r="F133" s="3">
        <f t="shared" si="122"/>
        <v>4685.1629044925039</v>
      </c>
      <c r="G133" s="3">
        <f t="shared" si="122"/>
        <v>5574.8749851860139</v>
      </c>
      <c r="H133" s="3">
        <f t="shared" si="122"/>
        <v>5113.9475501514044</v>
      </c>
      <c r="I133" s="3">
        <f t="shared" si="122"/>
        <v>3931.5134390304515</v>
      </c>
      <c r="J133" s="3">
        <f t="shared" si="122"/>
        <v>2884.4988065992361</v>
      </c>
      <c r="K133" s="3">
        <f t="shared" si="122"/>
        <v>2884.4988065992361</v>
      </c>
      <c r="L133" s="3">
        <f t="shared" si="122"/>
        <v>2695.7619374673923</v>
      </c>
      <c r="M133" s="3">
        <f t="shared" si="122"/>
        <v>2288.1289220258345</v>
      </c>
      <c r="N133" s="3">
        <f t="shared" si="122"/>
        <v>2237.6083484724977</v>
      </c>
      <c r="O133" s="3">
        <f t="shared" si="122"/>
        <v>2113.7032634402358</v>
      </c>
      <c r="P133" s="3">
        <f t="shared" si="122"/>
        <v>2250.3103626514344</v>
      </c>
      <c r="Q133" s="3">
        <f t="shared" si="122"/>
        <v>2677.1707310946981</v>
      </c>
      <c r="R133" s="3">
        <f t="shared" si="122"/>
        <v>2809.5140229176036</v>
      </c>
      <c r="S133" s="3">
        <f t="shared" si="122"/>
        <v>2988.7015240339961</v>
      </c>
      <c r="T133" s="3">
        <f t="shared" ref="T133:U133" si="123">T10+T31+T52+T73+T93+T113</f>
        <v>3188.7879249335979</v>
      </c>
      <c r="U133" s="3">
        <f t="shared" si="123"/>
        <v>3456.3538798880663</v>
      </c>
      <c r="V133" s="3">
        <f t="shared" ref="V133:W133" si="124">V10+V31+V52+V73+V93+V113</f>
        <v>2888.1378958718315</v>
      </c>
      <c r="W133" s="3">
        <f t="shared" si="124"/>
        <v>3943.1736828045746</v>
      </c>
    </row>
    <row r="134" spans="2:23" x14ac:dyDescent="0.2">
      <c r="B134" s="3" t="s">
        <v>15</v>
      </c>
      <c r="C134" s="3">
        <f t="shared" ref="C134:S134" si="125">C11+C32+C53+C74+C94+C114</f>
        <v>590.83421492662433</v>
      </c>
      <c r="D134" s="3">
        <f t="shared" si="125"/>
        <v>665.04755807557137</v>
      </c>
      <c r="E134" s="3">
        <f t="shared" si="125"/>
        <v>737.59045076840448</v>
      </c>
      <c r="F134" s="3">
        <f t="shared" si="125"/>
        <v>911.82182974987279</v>
      </c>
      <c r="G134" s="3">
        <f t="shared" si="125"/>
        <v>1070.4195879909612</v>
      </c>
      <c r="H134" s="3">
        <f t="shared" si="125"/>
        <v>1132.4456184130745</v>
      </c>
      <c r="I134" s="3">
        <f t="shared" si="125"/>
        <v>948.13147554354612</v>
      </c>
      <c r="J134" s="3">
        <f t="shared" si="125"/>
        <v>716.40826588007371</v>
      </c>
      <c r="K134" s="3">
        <f t="shared" si="125"/>
        <v>716.40826588007371</v>
      </c>
      <c r="L134" s="3">
        <f t="shared" si="125"/>
        <v>721.65958217066679</v>
      </c>
      <c r="M134" s="3">
        <f t="shared" si="125"/>
        <v>694.07593455516098</v>
      </c>
      <c r="N134" s="3">
        <f t="shared" si="125"/>
        <v>712.74679536890733</v>
      </c>
      <c r="O134" s="3">
        <f t="shared" si="125"/>
        <v>587.74307328111718</v>
      </c>
      <c r="P134" s="3">
        <f t="shared" si="125"/>
        <v>716.29343840422587</v>
      </c>
      <c r="Q134" s="3">
        <f t="shared" si="125"/>
        <v>667.27989122578163</v>
      </c>
      <c r="R134" s="3">
        <f t="shared" si="125"/>
        <v>610.86328762145831</v>
      </c>
      <c r="S134" s="3">
        <f t="shared" si="125"/>
        <v>625.59111334076954</v>
      </c>
      <c r="T134" s="3">
        <f t="shared" ref="T134:U134" si="126">T11+T32+T53+T74+T94+T114</f>
        <v>782.25749498737275</v>
      </c>
      <c r="U134" s="3">
        <f t="shared" si="126"/>
        <v>696.47924274779746</v>
      </c>
      <c r="V134" s="3">
        <f t="shared" ref="V134:W134" si="127">V11+V32+V53+V74+V94+V114</f>
        <v>575.93071705687476</v>
      </c>
      <c r="W134" s="3">
        <f t="shared" si="127"/>
        <v>717.77123980980809</v>
      </c>
    </row>
    <row r="135" spans="2:23" x14ac:dyDescent="0.2">
      <c r="B135" s="3" t="s">
        <v>16</v>
      </c>
      <c r="C135" s="3">
        <f t="shared" ref="C135:S135" si="128">C12+C33+C54+C75+C95+C115</f>
        <v>1917.5478094179803</v>
      </c>
      <c r="D135" s="3">
        <f>D12+D33+D54+D75+D95+D115</f>
        <v>2463.9299767795792</v>
      </c>
      <c r="E135" s="3">
        <f t="shared" si="128"/>
        <v>3076.3402380831767</v>
      </c>
      <c r="F135" s="3">
        <f t="shared" si="128"/>
        <v>3322.9825490295038</v>
      </c>
      <c r="G135" s="3">
        <f t="shared" si="128"/>
        <v>4275.1738804555589</v>
      </c>
      <c r="H135" s="3">
        <f t="shared" si="128"/>
        <v>4151.7527851814475</v>
      </c>
      <c r="I135" s="3">
        <f t="shared" si="128"/>
        <v>2941.1425621744929</v>
      </c>
      <c r="J135" s="3">
        <f t="shared" si="128"/>
        <v>2285.0991293264315</v>
      </c>
      <c r="K135" s="3">
        <f t="shared" si="128"/>
        <v>2285.0991293264315</v>
      </c>
      <c r="L135" s="3">
        <f t="shared" si="128"/>
        <v>2357.7649185167256</v>
      </c>
      <c r="M135" s="3">
        <f t="shared" si="128"/>
        <v>2086.1946307446779</v>
      </c>
      <c r="N135" s="3">
        <f t="shared" si="128"/>
        <v>1977.1751770758406</v>
      </c>
      <c r="O135" s="3">
        <f t="shared" si="128"/>
        <v>1956.8211086343708</v>
      </c>
      <c r="P135" s="3">
        <f t="shared" si="128"/>
        <v>2093.9308717378972</v>
      </c>
      <c r="Q135" s="3">
        <f t="shared" si="128"/>
        <v>2280.1714757532504</v>
      </c>
      <c r="R135" s="3">
        <f t="shared" si="128"/>
        <v>2284.0997915969078</v>
      </c>
      <c r="S135" s="3">
        <f t="shared" si="128"/>
        <v>2416.8867422213343</v>
      </c>
      <c r="T135" s="3">
        <f t="shared" ref="T135:U135" si="129">T12+T33+T54+T75+T95+T115</f>
        <v>2669.3632772209385</v>
      </c>
      <c r="U135" s="3">
        <f t="shared" si="129"/>
        <v>2650.81465553106</v>
      </c>
      <c r="V135" s="3">
        <f t="shared" ref="V135:W135" si="130">V12+V33+V54+V75+V95+V115</f>
        <v>1992.3674726486015</v>
      </c>
      <c r="W135" s="3">
        <f t="shared" si="130"/>
        <v>2867.0937696218593</v>
      </c>
    </row>
    <row r="136" spans="2:23" x14ac:dyDescent="0.2">
      <c r="B136" s="3" t="s">
        <v>17</v>
      </c>
      <c r="C136" s="3">
        <f t="shared" ref="C136:S136" si="131">C13+C34+C55+C76+C96+C116</f>
        <v>281.26699046845243</v>
      </c>
      <c r="D136" s="3">
        <f t="shared" si="131"/>
        <v>329.29544064291247</v>
      </c>
      <c r="E136" s="3">
        <f t="shared" si="131"/>
        <v>361.46009950487019</v>
      </c>
      <c r="F136" s="3">
        <f t="shared" si="131"/>
        <v>388.13224370576103</v>
      </c>
      <c r="G136" s="3">
        <f t="shared" si="131"/>
        <v>477.09849297440911</v>
      </c>
      <c r="H136" s="3">
        <f t="shared" si="131"/>
        <v>507.05109949468095</v>
      </c>
      <c r="I136" s="3">
        <f t="shared" si="131"/>
        <v>406.85240176822276</v>
      </c>
      <c r="J136" s="3">
        <f t="shared" si="131"/>
        <v>297.08398743040101</v>
      </c>
      <c r="K136" s="3">
        <f t="shared" si="131"/>
        <v>297.08398743040101</v>
      </c>
      <c r="L136" s="3">
        <f t="shared" si="131"/>
        <v>345.86947348225959</v>
      </c>
      <c r="M136" s="3">
        <f t="shared" si="131"/>
        <v>303.33317933982704</v>
      </c>
      <c r="N136" s="3">
        <f t="shared" si="131"/>
        <v>276.64686082974492</v>
      </c>
      <c r="O136" s="3">
        <f t="shared" si="131"/>
        <v>293.33919370715262</v>
      </c>
      <c r="P136" s="3">
        <f t="shared" si="131"/>
        <v>288.96417570748167</v>
      </c>
      <c r="Q136" s="3">
        <f t="shared" si="131"/>
        <v>307.9293314236894</v>
      </c>
      <c r="R136" s="3">
        <f t="shared" si="131"/>
        <v>313.95632441734608</v>
      </c>
      <c r="S136" s="3">
        <f t="shared" si="131"/>
        <v>310.09942156098407</v>
      </c>
      <c r="T136" s="3">
        <f t="shared" ref="T136:U136" si="132">T13+T34+T55+T76+T96+T116</f>
        <v>322.62829226801489</v>
      </c>
      <c r="U136" s="3">
        <f t="shared" si="132"/>
        <v>308.93585137660045</v>
      </c>
      <c r="V136" s="3">
        <f t="shared" ref="V136:W136" si="133">V13+V34+V55+V76+V96+V116</f>
        <v>282.24344401824374</v>
      </c>
      <c r="W136" s="3">
        <f t="shared" si="133"/>
        <v>360.8804915147407</v>
      </c>
    </row>
    <row r="137" spans="2:23" x14ac:dyDescent="0.2">
      <c r="B137" s="3" t="s">
        <v>18</v>
      </c>
      <c r="C137" s="3">
        <f t="shared" ref="C137:S137" si="134">C14+C35+C56+C77+C97+C117</f>
        <v>193.2873577540858</v>
      </c>
      <c r="D137" s="3">
        <f t="shared" si="134"/>
        <v>234.69597416415593</v>
      </c>
      <c r="E137" s="3">
        <f t="shared" si="134"/>
        <v>280.04547190509084</v>
      </c>
      <c r="F137" s="3">
        <f t="shared" si="134"/>
        <v>362.73826348550796</v>
      </c>
      <c r="G137" s="3">
        <f t="shared" si="134"/>
        <v>388.18590961839419</v>
      </c>
      <c r="H137" s="3">
        <f t="shared" si="134"/>
        <v>393.36572289823823</v>
      </c>
      <c r="I137" s="3">
        <f t="shared" si="134"/>
        <v>292.05829339022097</v>
      </c>
      <c r="J137" s="3">
        <f t="shared" si="134"/>
        <v>291.59140985681228</v>
      </c>
      <c r="K137" s="3">
        <f t="shared" si="134"/>
        <v>291.59140985681228</v>
      </c>
      <c r="L137" s="3">
        <f t="shared" si="134"/>
        <v>229.38855981459167</v>
      </c>
      <c r="M137" s="3">
        <f t="shared" si="134"/>
        <v>187.73514467916024</v>
      </c>
      <c r="N137" s="3">
        <f t="shared" si="134"/>
        <v>178.75942901033397</v>
      </c>
      <c r="O137" s="3">
        <f t="shared" si="134"/>
        <v>248.52308854535488</v>
      </c>
      <c r="P137" s="3">
        <f t="shared" si="134"/>
        <v>176.47798518295497</v>
      </c>
      <c r="Q137" s="3">
        <f t="shared" si="134"/>
        <v>189.8001626882924</v>
      </c>
      <c r="R137" s="3">
        <f t="shared" si="134"/>
        <v>186.4044461841091</v>
      </c>
      <c r="S137" s="3">
        <f t="shared" si="134"/>
        <v>202.19789983549737</v>
      </c>
      <c r="T137" s="3">
        <f t="shared" ref="T137:U137" si="135">T14+T35+T56+T77+T97+T117</f>
        <v>203.50099273051376</v>
      </c>
      <c r="U137" s="3">
        <f t="shared" si="135"/>
        <v>207.07211900196873</v>
      </c>
      <c r="V137" s="3">
        <f t="shared" ref="V137:W137" si="136">V14+V35+V56+V77+V97+V117</f>
        <v>175.17530213526146</v>
      </c>
      <c r="W137" s="3">
        <f t="shared" si="136"/>
        <v>229.36663374943973</v>
      </c>
    </row>
    <row r="138" spans="2:23" x14ac:dyDescent="0.2">
      <c r="B138" s="3" t="s">
        <v>19</v>
      </c>
      <c r="C138" s="3">
        <f t="shared" ref="C138:S138" si="137">C15+C36+C57+C78+C98+C118</f>
        <v>104.00635404799507</v>
      </c>
      <c r="D138" s="3">
        <f t="shared" si="137"/>
        <v>109.56904844193315</v>
      </c>
      <c r="E138" s="3">
        <f t="shared" si="137"/>
        <v>147.44611346904637</v>
      </c>
      <c r="F138" s="3">
        <f t="shared" si="137"/>
        <v>170.2246042873337</v>
      </c>
      <c r="G138" s="3">
        <f t="shared" si="137"/>
        <v>203.6458689995836</v>
      </c>
      <c r="H138" s="3">
        <f t="shared" si="137"/>
        <v>205.48519174292852</v>
      </c>
      <c r="I138" s="3">
        <f t="shared" si="137"/>
        <v>161.59823454849126</v>
      </c>
      <c r="J138" s="3">
        <f t="shared" si="137"/>
        <v>122.0972021800591</v>
      </c>
      <c r="K138" s="3">
        <f t="shared" si="137"/>
        <v>122.0972021800591</v>
      </c>
      <c r="L138" s="3">
        <f t="shared" si="137"/>
        <v>120.03712692213664</v>
      </c>
      <c r="M138" s="3">
        <f t="shared" si="137"/>
        <v>120.59451518886554</v>
      </c>
      <c r="N138" s="3">
        <f t="shared" si="137"/>
        <v>90.316441983259253</v>
      </c>
      <c r="O138" s="3">
        <f t="shared" si="137"/>
        <v>92.696431176991837</v>
      </c>
      <c r="P138" s="3">
        <f t="shared" si="137"/>
        <v>90.307297201196207</v>
      </c>
      <c r="Q138" s="3">
        <f t="shared" si="137"/>
        <v>98.433476836388934</v>
      </c>
      <c r="R138" s="3">
        <f t="shared" si="137"/>
        <v>88.686278089726855</v>
      </c>
      <c r="S138" s="3">
        <f t="shared" si="137"/>
        <v>98.421936372145808</v>
      </c>
      <c r="T138" s="3">
        <f t="shared" ref="T138:U138" si="138">T15+T36+T57+T78+T98+T118</f>
        <v>104.05628964806009</v>
      </c>
      <c r="U138" s="3">
        <f t="shared" si="138"/>
        <v>106.50198463111784</v>
      </c>
      <c r="V138" s="3">
        <f t="shared" ref="V138:W138" si="139">V15+V36+V57+V78+V98+V118</f>
        <v>101.07165411416294</v>
      </c>
      <c r="W138" s="3">
        <f t="shared" si="139"/>
        <v>148.56146159658059</v>
      </c>
    </row>
    <row r="139" spans="2:23" x14ac:dyDescent="0.2">
      <c r="B139" s="3" t="s">
        <v>20</v>
      </c>
      <c r="C139" s="3">
        <f t="shared" ref="C139:S139" si="140">C16+C37+C58+C79+C99+C119</f>
        <v>333.52338975676327</v>
      </c>
      <c r="D139" s="3">
        <f t="shared" si="140"/>
        <v>425.62571580623757</v>
      </c>
      <c r="E139" s="3">
        <f t="shared" si="140"/>
        <v>552.78942761032522</v>
      </c>
      <c r="F139" s="3">
        <f t="shared" si="140"/>
        <v>745.16942050745695</v>
      </c>
      <c r="G139" s="3">
        <f t="shared" si="140"/>
        <v>873.79359911407664</v>
      </c>
      <c r="H139" s="3">
        <f t="shared" si="140"/>
        <v>896.48365610489884</v>
      </c>
      <c r="I139" s="3">
        <f t="shared" si="140"/>
        <v>621.31273719618343</v>
      </c>
      <c r="J139" s="3">
        <f t="shared" si="140"/>
        <v>473.93433966663645</v>
      </c>
      <c r="K139" s="3">
        <f t="shared" si="140"/>
        <v>473.93433966663645</v>
      </c>
      <c r="L139" s="3">
        <f t="shared" si="140"/>
        <v>438.72091374938651</v>
      </c>
      <c r="M139" s="3">
        <f t="shared" si="140"/>
        <v>347.47194506041546</v>
      </c>
      <c r="N139" s="3">
        <f t="shared" si="140"/>
        <v>319.04120212093858</v>
      </c>
      <c r="O139" s="3">
        <f t="shared" si="140"/>
        <v>318.71355933238294</v>
      </c>
      <c r="P139" s="3">
        <f t="shared" si="140"/>
        <v>369.96389020039419</v>
      </c>
      <c r="Q139" s="3">
        <f t="shared" si="140"/>
        <v>380.97445617733132</v>
      </c>
      <c r="R139" s="3">
        <f t="shared" si="140"/>
        <v>383.15910042570994</v>
      </c>
      <c r="S139" s="3">
        <f t="shared" si="140"/>
        <v>378.57922940288159</v>
      </c>
      <c r="T139" s="3">
        <f t="shared" ref="T139:U139" si="141">T16+T37+T58+T79+T99+T119</f>
        <v>410.92926727380518</v>
      </c>
      <c r="U139" s="3">
        <f t="shared" si="141"/>
        <v>426.7549921365881</v>
      </c>
      <c r="V139" s="3">
        <f t="shared" ref="V139:W139" si="142">V16+V37+V58+V79+V99+V119</f>
        <v>321.63950236453661</v>
      </c>
      <c r="W139" s="3">
        <f t="shared" si="142"/>
        <v>399.75955975348052</v>
      </c>
    </row>
    <row r="140" spans="2:23" x14ac:dyDescent="0.2">
      <c r="B140" s="3" t="s">
        <v>21</v>
      </c>
      <c r="C140" s="3">
        <f t="shared" ref="C140:S140" si="143">C17+C38+C59+C80+C100+C120</f>
        <v>1580.8236292721431</v>
      </c>
      <c r="D140" s="3">
        <f t="shared" si="143"/>
        <v>1901.7663731469036</v>
      </c>
      <c r="E140" s="3">
        <f t="shared" si="143"/>
        <v>2344.2032956691787</v>
      </c>
      <c r="F140" s="3">
        <f t="shared" si="143"/>
        <v>2781.7517055067829</v>
      </c>
      <c r="G140" s="3">
        <f t="shared" si="143"/>
        <v>3280.2944866024127</v>
      </c>
      <c r="H140" s="3">
        <f t="shared" si="143"/>
        <v>3100.2066326687259</v>
      </c>
      <c r="I140" s="3">
        <f t="shared" si="143"/>
        <v>2097.3497386130921</v>
      </c>
      <c r="J140" s="3">
        <f t="shared" si="143"/>
        <v>1641.0896480780068</v>
      </c>
      <c r="K140" s="3">
        <f t="shared" si="143"/>
        <v>1641.0896480780068</v>
      </c>
      <c r="L140" s="3">
        <f t="shared" si="143"/>
        <v>1594.7179174594219</v>
      </c>
      <c r="M140" s="3">
        <f t="shared" si="143"/>
        <v>1346.6590114444534</v>
      </c>
      <c r="N140" s="3">
        <f t="shared" si="143"/>
        <v>1270.9296661292242</v>
      </c>
      <c r="O140" s="3">
        <f t="shared" si="143"/>
        <v>1324.0176335908473</v>
      </c>
      <c r="P140" s="3">
        <f t="shared" si="143"/>
        <v>1397.0465395860199</v>
      </c>
      <c r="Q140" s="3">
        <f t="shared" si="143"/>
        <v>1541.9937920438304</v>
      </c>
      <c r="R140" s="3">
        <f t="shared" si="143"/>
        <v>1521.163594969848</v>
      </c>
      <c r="S140" s="3">
        <f t="shared" si="143"/>
        <v>1666.7446428806375</v>
      </c>
      <c r="T140" s="3">
        <f t="shared" ref="T140:U140" si="144">T17+T38+T59+T80+T100+T120</f>
        <v>1859.0907691310008</v>
      </c>
      <c r="U140" s="3">
        <f t="shared" si="144"/>
        <v>1890.2160933820376</v>
      </c>
      <c r="V140" s="3">
        <f t="shared" ref="V140:W140" si="145">V17+V38+V59+V80+V100+V120</f>
        <v>1570.762084309785</v>
      </c>
      <c r="W140" s="3">
        <f t="shared" si="145"/>
        <v>2061.6180580421756</v>
      </c>
    </row>
    <row r="141" spans="2:23" x14ac:dyDescent="0.2">
      <c r="B141" s="3" t="s">
        <v>22</v>
      </c>
      <c r="C141" s="3">
        <f t="shared" ref="C141:S141" si="146">C18+C39+C60+C81+C101+C121</f>
        <v>419.32988843042534</v>
      </c>
      <c r="D141" s="3">
        <f t="shared" si="146"/>
        <v>496.86048701178004</v>
      </c>
      <c r="E141" s="3">
        <f t="shared" si="146"/>
        <v>562.72862339553933</v>
      </c>
      <c r="F141" s="3">
        <f t="shared" si="146"/>
        <v>697.1613305037705</v>
      </c>
      <c r="G141" s="3">
        <f t="shared" si="146"/>
        <v>809.77035503092225</v>
      </c>
      <c r="H141" s="3">
        <f t="shared" si="146"/>
        <v>792.26435605842926</v>
      </c>
      <c r="I141" s="3">
        <f t="shared" si="146"/>
        <v>651.7976913107027</v>
      </c>
      <c r="J141" s="3">
        <f t="shared" si="146"/>
        <v>535.57655916676526</v>
      </c>
      <c r="K141" s="3">
        <f t="shared" si="146"/>
        <v>535.57655916676526</v>
      </c>
      <c r="L141" s="3">
        <f t="shared" si="146"/>
        <v>509.33761236835835</v>
      </c>
      <c r="M141" s="3">
        <f t="shared" si="146"/>
        <v>446.04220283383</v>
      </c>
      <c r="N141" s="3">
        <f t="shared" si="146"/>
        <v>425.12037601318974</v>
      </c>
      <c r="O141" s="3">
        <f t="shared" si="146"/>
        <v>404.40288461251453</v>
      </c>
      <c r="P141" s="3">
        <f t="shared" si="146"/>
        <v>433.22491318784057</v>
      </c>
      <c r="Q141" s="3">
        <f t="shared" si="146"/>
        <v>437.7456866778395</v>
      </c>
      <c r="R141" s="3">
        <f t="shared" si="146"/>
        <v>495.72337861866009</v>
      </c>
      <c r="S141" s="3">
        <f t="shared" si="146"/>
        <v>493.18897598263072</v>
      </c>
      <c r="T141" s="3">
        <f t="shared" ref="T141:U141" si="147">T18+T39+T60+T81+T101+T121</f>
        <v>498.59367374097747</v>
      </c>
      <c r="U141" s="3">
        <f t="shared" si="147"/>
        <v>453.91785118375543</v>
      </c>
      <c r="V141" s="3">
        <f>V18+V39+V60+V81+V101+V121</f>
        <v>398.43518906419774</v>
      </c>
      <c r="W141" s="3">
        <f>W18+W39+W60+W81+W101+W121</f>
        <v>566.16864387702844</v>
      </c>
    </row>
    <row r="142" spans="2:23" x14ac:dyDescent="0.2">
      <c r="B142" s="3" t="s">
        <v>23</v>
      </c>
      <c r="C142" s="3">
        <f t="shared" ref="C142:S142" si="148">C19+C40+C61+C82+C102+C122</f>
        <v>360.02912255611767</v>
      </c>
      <c r="D142" s="3">
        <f t="shared" si="148"/>
        <v>444.32775916716707</v>
      </c>
      <c r="E142" s="3">
        <f t="shared" si="148"/>
        <v>572.67781794976918</v>
      </c>
      <c r="F142" s="3">
        <f t="shared" si="148"/>
        <v>766.64960776125235</v>
      </c>
      <c r="G142" s="3">
        <f t="shared" si="148"/>
        <v>965.20410475426866</v>
      </c>
      <c r="H142" s="3">
        <f t="shared" si="148"/>
        <v>978.21746030448344</v>
      </c>
      <c r="I142" s="3">
        <f t="shared" si="148"/>
        <v>786.78134523438496</v>
      </c>
      <c r="J142" s="3">
        <f t="shared" si="148"/>
        <v>667.36309561605469</v>
      </c>
      <c r="K142" s="3">
        <f t="shared" si="148"/>
        <v>667.36309561605469</v>
      </c>
      <c r="L142" s="3">
        <f t="shared" si="148"/>
        <v>632.77704915000277</v>
      </c>
      <c r="M142" s="3">
        <f t="shared" si="148"/>
        <v>520.85211287622496</v>
      </c>
      <c r="N142" s="3">
        <f t="shared" si="148"/>
        <v>533.20296170384552</v>
      </c>
      <c r="O142" s="3">
        <f t="shared" si="148"/>
        <v>506.18895824786756</v>
      </c>
      <c r="P142" s="3">
        <f t="shared" si="148"/>
        <v>513.41717196554271</v>
      </c>
      <c r="Q142" s="3">
        <f t="shared" si="148"/>
        <v>522.44740455437909</v>
      </c>
      <c r="R142" s="3">
        <f t="shared" si="148"/>
        <v>515.68268462686092</v>
      </c>
      <c r="S142" s="3">
        <f t="shared" si="148"/>
        <v>549.46729644554989</v>
      </c>
      <c r="T142" s="3">
        <f t="shared" ref="T142:U142" si="149">T19+T40+T61+T82+T102+T122</f>
        <v>574.06772710029043</v>
      </c>
      <c r="U142" s="3">
        <f t="shared" si="149"/>
        <v>592.24307301576437</v>
      </c>
      <c r="V142" s="3">
        <f t="shared" ref="V142:W142" si="150">V19+V40+V61+V82+V102+V122</f>
        <v>517.87389448220461</v>
      </c>
      <c r="W142" s="3">
        <f t="shared" si="150"/>
        <v>627.14889818052757</v>
      </c>
    </row>
    <row r="143" spans="2:23" x14ac:dyDescent="0.2">
      <c r="B143" s="3" t="s">
        <v>24</v>
      </c>
      <c r="C143" s="3">
        <f t="shared" ref="C143:S143" si="151">C20+C41+C62+C83+C103+C123</f>
        <v>933.80147738637629</v>
      </c>
      <c r="D143" s="3">
        <f t="shared" si="151"/>
        <v>1055.1960068617309</v>
      </c>
      <c r="E143" s="3">
        <f t="shared" si="151"/>
        <v>1234.4071807854011</v>
      </c>
      <c r="F143" s="3">
        <f t="shared" si="151"/>
        <v>1345.2659007708187</v>
      </c>
      <c r="G143" s="3">
        <f t="shared" si="151"/>
        <v>1487.3824833547799</v>
      </c>
      <c r="H143" s="3">
        <f t="shared" si="151"/>
        <v>1466.3545350729776</v>
      </c>
      <c r="I143" s="3">
        <f t="shared" si="151"/>
        <v>1160.1680753634389</v>
      </c>
      <c r="J143" s="3">
        <f t="shared" si="151"/>
        <v>937.18816921746929</v>
      </c>
      <c r="K143" s="3">
        <f t="shared" si="151"/>
        <v>937.18816921746929</v>
      </c>
      <c r="L143" s="3">
        <f t="shared" si="151"/>
        <v>1068.9026173831464</v>
      </c>
      <c r="M143" s="3">
        <f t="shared" si="151"/>
        <v>998.88178184454387</v>
      </c>
      <c r="N143" s="3">
        <f t="shared" si="151"/>
        <v>930.42942180405134</v>
      </c>
      <c r="O143" s="3">
        <f t="shared" si="151"/>
        <v>918.83649443655599</v>
      </c>
      <c r="P143" s="3">
        <f t="shared" si="151"/>
        <v>982.02146410038051</v>
      </c>
      <c r="Q143" s="3">
        <f t="shared" si="151"/>
        <v>1078.3530867311492</v>
      </c>
      <c r="R143" s="3">
        <f t="shared" si="151"/>
        <v>1277.3314559511891</v>
      </c>
      <c r="S143" s="3">
        <f t="shared" si="151"/>
        <v>1294.9015895191346</v>
      </c>
      <c r="T143" s="3">
        <f t="shared" ref="T143:U143" si="152">T20+T41+T62+T83+T103+T123</f>
        <v>1441.0272554470548</v>
      </c>
      <c r="U143" s="3">
        <f t="shared" si="152"/>
        <v>1451.9157243410759</v>
      </c>
      <c r="V143" s="3">
        <f t="shared" ref="V143:W143" si="153">V20+V41+V62+V83+V103+V123</f>
        <v>1144.6063135592799</v>
      </c>
      <c r="W143" s="3">
        <f t="shared" si="153"/>
        <v>1477.5770945430827</v>
      </c>
    </row>
    <row r="144" spans="2:23" x14ac:dyDescent="0.2">
      <c r="B144" s="3" t="s">
        <v>25</v>
      </c>
      <c r="C144" s="3">
        <f t="shared" ref="C144:S144" si="154">C21+C42+C63+C84+C104+C124</f>
        <v>170.90997337867381</v>
      </c>
      <c r="D144" s="3">
        <f t="shared" si="154"/>
        <v>229.34385768601877</v>
      </c>
      <c r="E144" s="3">
        <f t="shared" si="154"/>
        <v>244.23882927447298</v>
      </c>
      <c r="F144" s="3">
        <f t="shared" si="154"/>
        <v>281.9355796413862</v>
      </c>
      <c r="G144" s="3">
        <f t="shared" si="154"/>
        <v>335.58650803259928</v>
      </c>
      <c r="H144" s="3">
        <f t="shared" si="154"/>
        <v>343.26306099389063</v>
      </c>
      <c r="I144" s="3">
        <f t="shared" si="154"/>
        <v>286.79406835419229</v>
      </c>
      <c r="J144" s="3">
        <f t="shared" si="154"/>
        <v>250.5980808769803</v>
      </c>
      <c r="K144" s="3">
        <f t="shared" si="154"/>
        <v>250.5980808769803</v>
      </c>
      <c r="L144" s="3">
        <f t="shared" si="154"/>
        <v>250.67833810944333</v>
      </c>
      <c r="M144" s="3">
        <f t="shared" si="154"/>
        <v>225.41701965136971</v>
      </c>
      <c r="N144" s="3">
        <f t="shared" si="154"/>
        <v>213.5949683273181</v>
      </c>
      <c r="O144" s="3">
        <f t="shared" si="154"/>
        <v>219.76988265393425</v>
      </c>
      <c r="P144" s="3">
        <f t="shared" si="154"/>
        <v>217.03764508068281</v>
      </c>
      <c r="Q144" s="3">
        <f t="shared" si="154"/>
        <v>227.83565464162436</v>
      </c>
      <c r="R144" s="3">
        <f t="shared" si="154"/>
        <v>228.91594268795905</v>
      </c>
      <c r="S144" s="3">
        <f t="shared" si="154"/>
        <v>225.5361108811359</v>
      </c>
      <c r="T144" s="3">
        <f t="shared" ref="T144:U144" si="155">T21+T42+T63+T84+T104+T124</f>
        <v>258.29118847174101</v>
      </c>
      <c r="U144" s="3">
        <f t="shared" si="155"/>
        <v>256.03053918345393</v>
      </c>
      <c r="V144" s="3">
        <f t="shared" ref="V144:W144" si="156">V21+V42+V63+V84+V104+V124</f>
        <v>208.74543601224764</v>
      </c>
      <c r="W144" s="3">
        <f t="shared" si="156"/>
        <v>286.83325309399822</v>
      </c>
    </row>
    <row r="145" spans="2:23" x14ac:dyDescent="0.2">
      <c r="B145" s="3" t="s">
        <v>26</v>
      </c>
      <c r="C145" s="3">
        <f t="shared" ref="C145:S145" si="157">C22+C43+C64+C85+C105+C125</f>
        <v>409.88899644643533</v>
      </c>
      <c r="D145" s="3">
        <f t="shared" si="157"/>
        <v>436.46842152821631</v>
      </c>
      <c r="E145" s="3">
        <f t="shared" si="157"/>
        <v>527.05041422583781</v>
      </c>
      <c r="F145" s="3">
        <f t="shared" si="157"/>
        <v>721.35124877728663</v>
      </c>
      <c r="G145" s="3">
        <f t="shared" si="157"/>
        <v>879.49041727507074</v>
      </c>
      <c r="H145" s="3">
        <f t="shared" si="157"/>
        <v>889.97016042290102</v>
      </c>
      <c r="I145" s="3">
        <f t="shared" si="157"/>
        <v>666.42896185265624</v>
      </c>
      <c r="J145" s="3">
        <f t="shared" si="157"/>
        <v>479.01431744712607</v>
      </c>
      <c r="K145" s="3">
        <f t="shared" si="157"/>
        <v>479.01431744712607</v>
      </c>
      <c r="L145" s="3">
        <f t="shared" si="157"/>
        <v>493.64520077251183</v>
      </c>
      <c r="M145" s="3">
        <f t="shared" si="157"/>
        <v>428.86812313539542</v>
      </c>
      <c r="N145" s="3">
        <f t="shared" si="157"/>
        <v>463.7732514652958</v>
      </c>
      <c r="O145" s="3">
        <f t="shared" si="157"/>
        <v>466.60595497488868</v>
      </c>
      <c r="P145" s="3">
        <f t="shared" si="157"/>
        <v>559.99389887512416</v>
      </c>
      <c r="Q145" s="3">
        <f t="shared" si="157"/>
        <v>657.68346061953753</v>
      </c>
      <c r="R145" s="3">
        <f t="shared" si="157"/>
        <v>723.62340358513825</v>
      </c>
      <c r="S145" s="3">
        <f t="shared" si="157"/>
        <v>834.49359769600267</v>
      </c>
      <c r="T145" s="3">
        <f t="shared" ref="T145:U145" si="158">T22+T43+T64+T85+T105+T125</f>
        <v>857.29870173362588</v>
      </c>
      <c r="U145" s="3">
        <f t="shared" si="158"/>
        <v>822.28048052255963</v>
      </c>
      <c r="V145" s="3">
        <f t="shared" ref="V145:W145" si="159">V22+V43+V64+V85+V105+V125</f>
        <v>654.22061846939766</v>
      </c>
      <c r="W145" s="3">
        <f t="shared" si="159"/>
        <v>1038.5681763773266</v>
      </c>
    </row>
    <row r="146" spans="2:23" x14ac:dyDescent="0.2">
      <c r="B146" s="3" t="s">
        <v>27</v>
      </c>
      <c r="C146" s="3">
        <f t="shared" ref="C146:S146" si="160">C23+C44+C65+C86+C106+C126</f>
        <v>2887.6072034561384</v>
      </c>
      <c r="D146" s="3">
        <f t="shared" si="160"/>
        <v>3419.5287833378784</v>
      </c>
      <c r="E146" s="3">
        <f t="shared" si="160"/>
        <v>3865.1651624908018</v>
      </c>
      <c r="F146" s="3">
        <f t="shared" si="160"/>
        <v>4480.9384154642366</v>
      </c>
      <c r="G146" s="3">
        <f t="shared" si="160"/>
        <v>5150.8650656637792</v>
      </c>
      <c r="H146" s="3">
        <f t="shared" si="160"/>
        <v>4953.065984141751</v>
      </c>
      <c r="I146" s="3">
        <f t="shared" si="160"/>
        <v>3826.3893325153158</v>
      </c>
      <c r="J146" s="3">
        <f t="shared" si="160"/>
        <v>2879.3608270041705</v>
      </c>
      <c r="K146" s="3">
        <f t="shared" si="160"/>
        <v>2879.3608270041705</v>
      </c>
      <c r="L146" s="3">
        <f t="shared" si="160"/>
        <v>2744.5424954111177</v>
      </c>
      <c r="M146" s="3">
        <f t="shared" si="160"/>
        <v>2328.7122750272347</v>
      </c>
      <c r="N146" s="3">
        <f t="shared" si="160"/>
        <v>2213.5154456119662</v>
      </c>
      <c r="O146" s="3">
        <f t="shared" si="160"/>
        <v>2176.7303994185986</v>
      </c>
      <c r="P146" s="3">
        <f t="shared" si="160"/>
        <v>2412.7577650354842</v>
      </c>
      <c r="Q146" s="3">
        <f t="shared" si="160"/>
        <v>2432.9045312339581</v>
      </c>
      <c r="R146" s="3">
        <f t="shared" si="160"/>
        <v>2697.2262712481524</v>
      </c>
      <c r="S146" s="3">
        <f t="shared" si="160"/>
        <v>2969.215803568145</v>
      </c>
      <c r="T146" s="3">
        <f t="shared" ref="T146:U146" si="161">T23+T44+T65+T86+T106+T126</f>
        <v>3052.6544446799171</v>
      </c>
      <c r="U146" s="3">
        <f t="shared" si="161"/>
        <v>3317.5622579566671</v>
      </c>
      <c r="V146" s="3">
        <f t="shared" ref="V146:W146" si="162">V23+V44+V65+V86+V106+V126</f>
        <v>2657.4329438179534</v>
      </c>
      <c r="W146" s="3">
        <f t="shared" si="162"/>
        <v>3762.925848949189</v>
      </c>
    </row>
    <row r="147" spans="2:23" x14ac:dyDescent="0.2">
      <c r="B147" s="3" t="s">
        <v>28</v>
      </c>
      <c r="C147" s="3">
        <f t="shared" ref="C147:S147" si="163">C24+C45+C66+C87+C107+C127</f>
        <v>679.16176083228947</v>
      </c>
      <c r="D147" s="3">
        <f t="shared" si="163"/>
        <v>732.040944409492</v>
      </c>
      <c r="E147" s="3">
        <f t="shared" si="163"/>
        <v>894.26270492367632</v>
      </c>
      <c r="F147" s="3">
        <f t="shared" si="163"/>
        <v>1036.6939496222965</v>
      </c>
      <c r="G147" s="3">
        <f t="shared" si="163"/>
        <v>1188.5750514849892</v>
      </c>
      <c r="H147" s="3">
        <f t="shared" si="163"/>
        <v>1221.5513309533919</v>
      </c>
      <c r="I147" s="3">
        <f t="shared" si="163"/>
        <v>987.83616733523797</v>
      </c>
      <c r="J147" s="3">
        <f t="shared" si="163"/>
        <v>800.71777048820775</v>
      </c>
      <c r="K147" s="3">
        <f t="shared" si="163"/>
        <v>800.71777048820775</v>
      </c>
      <c r="L147" s="3">
        <f t="shared" si="163"/>
        <v>790.09079263388253</v>
      </c>
      <c r="M147" s="3">
        <f t="shared" si="163"/>
        <v>702.88349337903367</v>
      </c>
      <c r="N147" s="3">
        <f t="shared" si="163"/>
        <v>693.87277930067944</v>
      </c>
      <c r="O147" s="3">
        <f t="shared" si="163"/>
        <v>615.24961096838865</v>
      </c>
      <c r="P147" s="3">
        <f t="shared" si="163"/>
        <v>629.41099781232947</v>
      </c>
      <c r="Q147" s="3">
        <f t="shared" si="163"/>
        <v>683.58739586549609</v>
      </c>
      <c r="R147" s="3">
        <f t="shared" si="163"/>
        <v>700.95789212706416</v>
      </c>
      <c r="S147" s="3">
        <f t="shared" si="163"/>
        <v>715.68700393487507</v>
      </c>
      <c r="T147" s="3">
        <f t="shared" ref="T147:U147" si="164">T24+T45+T66+T87+T107+T127</f>
        <v>758.1566856912649</v>
      </c>
      <c r="U147" s="3">
        <f t="shared" si="164"/>
        <v>794.23618813290273</v>
      </c>
      <c r="V147" s="3">
        <f t="shared" ref="V147:W147" si="165">V24+V45+V66+V87+V107+V127</f>
        <v>675.02531799952862</v>
      </c>
      <c r="W147" s="3">
        <f t="shared" si="165"/>
        <v>918.51615985631736</v>
      </c>
    </row>
    <row r="148" spans="2:23" s="22" customFormat="1" x14ac:dyDescent="0.2">
      <c r="B148" s="21" t="s">
        <v>29</v>
      </c>
      <c r="C148" s="21">
        <f>SUM(C133:C147)</f>
        <v>13650.778745035353</v>
      </c>
      <c r="D148" s="21">
        <f t="shared" ref="D148" si="166">SUM(D133:D147)</f>
        <v>16253.353031550141</v>
      </c>
      <c r="E148" s="21">
        <f t="shared" ref="E148" si="167">SUM(E133:E147)</f>
        <v>19448.187504688667</v>
      </c>
      <c r="F148" s="21">
        <f t="shared" ref="F148" si="168">SUM(F133:F147)</f>
        <v>22697.979553305766</v>
      </c>
      <c r="G148" s="21">
        <f t="shared" ref="G148" si="169">SUM(G133:G147)</f>
        <v>26960.360796537825</v>
      </c>
      <c r="H148" s="21">
        <f t="shared" ref="H148" si="170">SUM(H133:H147)</f>
        <v>26145.425144603221</v>
      </c>
      <c r="I148" s="21">
        <f t="shared" ref="I148" si="171">SUM(I133:I147)</f>
        <v>19766.154524230631</v>
      </c>
      <c r="J148" s="21">
        <f t="shared" ref="J148" si="172">SUM(J133:J147)</f>
        <v>15261.621608834432</v>
      </c>
      <c r="K148" s="21">
        <f t="shared" ref="K148" si="173">SUM(K133:K147)</f>
        <v>15261.621608834432</v>
      </c>
      <c r="L148" s="21">
        <f t="shared" ref="L148" si="174">SUM(L133:L147)</f>
        <v>14993.894535411042</v>
      </c>
      <c r="M148" s="21">
        <f t="shared" ref="M148" si="175">SUM(M133:M147)</f>
        <v>13025.850291786026</v>
      </c>
      <c r="N148" s="21">
        <f t="shared" ref="N148" si="176">SUM(N133:N147)</f>
        <v>12536.733125217092</v>
      </c>
      <c r="O148" s="21">
        <f t="shared" ref="O148" si="177">SUM(O133:O147)</f>
        <v>12243.341537021202</v>
      </c>
      <c r="P148" s="21">
        <f t="shared" ref="P148" si="178">SUM(P133:P147)</f>
        <v>13131.158416728989</v>
      </c>
      <c r="Q148" s="21">
        <f t="shared" ref="Q148" si="179">SUM(Q133:Q147)</f>
        <v>14184.310537567246</v>
      </c>
      <c r="R148" s="21">
        <f t="shared" ref="R148" si="180">SUM(R133:R147)</f>
        <v>14837.307875067736</v>
      </c>
      <c r="S148" s="21">
        <f t="shared" ref="S148:T148" si="181">SUM(S133:S147)</f>
        <v>15769.71288767572</v>
      </c>
      <c r="T148" s="21">
        <f t="shared" si="181"/>
        <v>16980.703985058171</v>
      </c>
      <c r="U148" s="21">
        <f t="shared" ref="U148:W148" si="182">SUM(U133:U147)</f>
        <v>17431.314933031412</v>
      </c>
      <c r="V148" s="21">
        <f t="shared" si="182"/>
        <v>14163.667785924106</v>
      </c>
      <c r="W148" s="21">
        <f t="shared" si="182"/>
        <v>19405.962971770128</v>
      </c>
    </row>
    <row r="152" spans="2:23" x14ac:dyDescent="0.2">
      <c r="B152" t="s">
        <v>6</v>
      </c>
      <c r="J152" s="2" t="s">
        <v>12</v>
      </c>
      <c r="K152" s="2" t="s">
        <v>13</v>
      </c>
    </row>
    <row r="153" spans="2:23" x14ac:dyDescent="0.2">
      <c r="C153" s="2">
        <v>2002</v>
      </c>
      <c r="D153" s="2">
        <f>C153+1</f>
        <v>2003</v>
      </c>
      <c r="E153" s="2">
        <f t="shared" ref="E153" si="183">D153+1</f>
        <v>2004</v>
      </c>
      <c r="F153" s="2">
        <f t="shared" ref="F153" si="184">E153+1</f>
        <v>2005</v>
      </c>
      <c r="G153" s="2">
        <f t="shared" ref="G153" si="185">F153+1</f>
        <v>2006</v>
      </c>
      <c r="H153" s="2">
        <f t="shared" ref="H153" si="186">G153+1</f>
        <v>2007</v>
      </c>
      <c r="I153" s="2">
        <f t="shared" ref="I153" si="187">H153+1</f>
        <v>2008</v>
      </c>
      <c r="J153" s="2">
        <f t="shared" ref="J153" si="188">I153+1</f>
        <v>2009</v>
      </c>
      <c r="K153" s="2">
        <v>2009</v>
      </c>
      <c r="L153" s="2">
        <v>2010</v>
      </c>
      <c r="M153" s="2">
        <v>2011</v>
      </c>
      <c r="N153" s="2">
        <v>2012</v>
      </c>
      <c r="O153" s="2">
        <v>2013</v>
      </c>
      <c r="P153" s="2">
        <v>2014</v>
      </c>
      <c r="Q153" s="2">
        <v>2015</v>
      </c>
      <c r="R153" s="2">
        <v>2016</v>
      </c>
      <c r="S153" s="2">
        <v>2017</v>
      </c>
      <c r="T153" s="2">
        <f>S153+1</f>
        <v>2018</v>
      </c>
      <c r="U153" s="2">
        <f>T153+1</f>
        <v>2019</v>
      </c>
      <c r="V153" s="2">
        <f>U153+1</f>
        <v>2020</v>
      </c>
      <c r="W153" s="2">
        <f>V153+1</f>
        <v>2021</v>
      </c>
    </row>
    <row r="154" spans="2:23" x14ac:dyDescent="0.2">
      <c r="B154" s="3" t="s">
        <v>14</v>
      </c>
      <c r="C154" s="3">
        <v>3339.4938502040086</v>
      </c>
      <c r="D154" s="3">
        <v>3553.848</v>
      </c>
      <c r="E154" s="3">
        <v>3840.424</v>
      </c>
      <c r="F154" s="3">
        <v>4336.7950000000001</v>
      </c>
      <c r="G154" s="3">
        <v>5076.2392699999991</v>
      </c>
      <c r="H154" s="3">
        <v>5467.8206700000001</v>
      </c>
      <c r="I154" s="3">
        <v>5648.2808399999994</v>
      </c>
      <c r="J154" s="3">
        <v>5495.0003200000001</v>
      </c>
      <c r="K154" s="3">
        <v>7916.8148899999997</v>
      </c>
      <c r="L154" s="3">
        <v>7709.1066900000005</v>
      </c>
      <c r="M154" s="3">
        <v>7769.0763474799996</v>
      </c>
      <c r="N154" s="3">
        <v>7345.5336752700005</v>
      </c>
      <c r="O154" s="5">
        <v>7402.4053765899998</v>
      </c>
      <c r="P154" s="5">
        <v>7579.5724072400008</v>
      </c>
      <c r="Q154" s="5">
        <v>8213.8836341599999</v>
      </c>
      <c r="R154" s="5">
        <v>8361.1429582700002</v>
      </c>
      <c r="S154" s="5">
        <v>8952.8194521099995</v>
      </c>
      <c r="T154" s="5">
        <v>9756.1175896999994</v>
      </c>
      <c r="U154" s="3">
        <v>10211.26581278</v>
      </c>
      <c r="V154" s="23">
        <v>10040.113612150002</v>
      </c>
      <c r="W154" s="5">
        <v>11326.483146160001</v>
      </c>
    </row>
    <row r="155" spans="2:23" x14ac:dyDescent="0.2">
      <c r="B155" s="3" t="s">
        <v>15</v>
      </c>
      <c r="C155" s="3">
        <v>752.52248917165753</v>
      </c>
      <c r="D155" s="3">
        <v>768.64599999999996</v>
      </c>
      <c r="E155" s="3">
        <v>849.06500000000005</v>
      </c>
      <c r="F155" s="3">
        <v>958.17469999999992</v>
      </c>
      <c r="G155" s="3">
        <v>1112.0233600000001</v>
      </c>
      <c r="H155" s="3">
        <v>1206.6466699999999</v>
      </c>
      <c r="I155" s="3">
        <v>1308.4966299999999</v>
      </c>
      <c r="J155" s="3">
        <v>1318.2028600000001</v>
      </c>
      <c r="K155" s="3">
        <v>1900.8631</v>
      </c>
      <c r="L155" s="3">
        <v>1853.43679</v>
      </c>
      <c r="M155" s="3">
        <v>1877.93897821</v>
      </c>
      <c r="N155" s="3">
        <v>1771.4953435900002</v>
      </c>
      <c r="O155" s="5">
        <v>1822.4125581799999</v>
      </c>
      <c r="P155" s="5">
        <v>1872.51554384</v>
      </c>
      <c r="Q155" s="5">
        <v>1925.5805563399997</v>
      </c>
      <c r="R155" s="5">
        <v>1937.9066015299998</v>
      </c>
      <c r="S155" s="5">
        <v>2047.3042314899999</v>
      </c>
      <c r="T155" s="5">
        <v>2161.59050574</v>
      </c>
      <c r="U155" s="3">
        <v>2344.2240931599995</v>
      </c>
      <c r="V155" s="23">
        <v>2377.8471177999995</v>
      </c>
      <c r="W155" s="5">
        <v>2542.9291108800007</v>
      </c>
    </row>
    <row r="156" spans="2:23" x14ac:dyDescent="0.2">
      <c r="B156" s="3" t="s">
        <v>16</v>
      </c>
      <c r="C156" s="3">
        <v>1750.0923585796281</v>
      </c>
      <c r="D156" s="3">
        <v>1891.047</v>
      </c>
      <c r="E156" s="3">
        <v>2164.3229999999999</v>
      </c>
      <c r="F156" s="3">
        <v>2472.7534000000001</v>
      </c>
      <c r="G156" s="3">
        <v>2914.7576200000003</v>
      </c>
      <c r="H156" s="3">
        <v>3132.6173799999997</v>
      </c>
      <c r="I156" s="3">
        <v>3249.9640299999996</v>
      </c>
      <c r="J156" s="3">
        <v>3170.9696400000003</v>
      </c>
      <c r="K156" s="3">
        <v>4575.0264200000001</v>
      </c>
      <c r="L156" s="3">
        <v>4394.7185799999997</v>
      </c>
      <c r="M156" s="3">
        <v>4402.5993853099999</v>
      </c>
      <c r="N156" s="3">
        <v>4113.2749713399999</v>
      </c>
      <c r="O156" s="5">
        <v>4160.1553786200002</v>
      </c>
      <c r="P156" s="5">
        <v>4257.4269950900007</v>
      </c>
      <c r="Q156" s="5">
        <v>4552.4934674499991</v>
      </c>
      <c r="R156" s="5">
        <v>4559.459950819999</v>
      </c>
      <c r="S156" s="5">
        <v>4848.73391309</v>
      </c>
      <c r="T156" s="5">
        <v>5226.3457820200001</v>
      </c>
      <c r="U156" s="3">
        <v>5578.4912916599988</v>
      </c>
      <c r="V156" s="23">
        <v>5713.1099488600012</v>
      </c>
      <c r="W156" s="5">
        <v>6510.5393073199994</v>
      </c>
    </row>
    <row r="157" spans="2:23" x14ac:dyDescent="0.2">
      <c r="B157" s="3" t="s">
        <v>17</v>
      </c>
      <c r="C157" s="3">
        <v>390.27096302509017</v>
      </c>
      <c r="D157" s="3">
        <v>402.79300000000001</v>
      </c>
      <c r="E157" s="3">
        <v>436.95100000000002</v>
      </c>
      <c r="F157" s="3">
        <v>483.69029999999998</v>
      </c>
      <c r="G157" s="3">
        <v>565.11735999999996</v>
      </c>
      <c r="H157" s="3">
        <v>614.32591000000002</v>
      </c>
      <c r="I157" s="3">
        <v>661.36821999999995</v>
      </c>
      <c r="J157" s="3">
        <v>654.93068999999991</v>
      </c>
      <c r="K157" s="3">
        <v>941.41714000000002</v>
      </c>
      <c r="L157" s="3">
        <v>918.76181000000008</v>
      </c>
      <c r="M157" s="3">
        <v>928.3643830200001</v>
      </c>
      <c r="N157" s="3">
        <v>869.40987540999993</v>
      </c>
      <c r="O157" s="5">
        <v>876.67766804999997</v>
      </c>
      <c r="P157" s="5">
        <v>892.87668294000002</v>
      </c>
      <c r="Q157" s="5">
        <v>912.90925400999993</v>
      </c>
      <c r="R157" s="5">
        <v>892.0982208800001</v>
      </c>
      <c r="S157" s="5">
        <v>929.73493925000002</v>
      </c>
      <c r="T157" s="5">
        <v>967.34071004999998</v>
      </c>
      <c r="U157" s="3">
        <v>1014.7363804100003</v>
      </c>
      <c r="V157" s="23">
        <v>1014.7725438499999</v>
      </c>
      <c r="W157" s="5">
        <v>1112.2746688599998</v>
      </c>
    </row>
    <row r="158" spans="2:23" x14ac:dyDescent="0.2">
      <c r="B158" s="3" t="s">
        <v>18</v>
      </c>
      <c r="C158" s="3">
        <v>196.39968034259823</v>
      </c>
      <c r="D158" s="3">
        <v>208.447</v>
      </c>
      <c r="E158" s="3">
        <v>226.57300000000001</v>
      </c>
      <c r="F158" s="3">
        <v>263.6001</v>
      </c>
      <c r="G158" s="3">
        <v>304.14445000000001</v>
      </c>
      <c r="H158" s="3">
        <v>330.51375999999999</v>
      </c>
      <c r="I158" s="3">
        <v>352.50097999999997</v>
      </c>
      <c r="J158" s="3">
        <v>346.92122999999998</v>
      </c>
      <c r="K158" s="3">
        <v>499.29318999999998</v>
      </c>
      <c r="L158" s="3">
        <v>485.40012000000002</v>
      </c>
      <c r="M158" s="3">
        <v>486.47294966999999</v>
      </c>
      <c r="N158" s="3">
        <v>448.29349377000005</v>
      </c>
      <c r="O158" s="5">
        <v>454.04416482999994</v>
      </c>
      <c r="P158" s="5">
        <v>464.09226647000003</v>
      </c>
      <c r="Q158" s="5">
        <v>475.9036340699999</v>
      </c>
      <c r="R158" s="5">
        <v>473.10629125000003</v>
      </c>
      <c r="S158" s="5">
        <v>500.00601673</v>
      </c>
      <c r="T158" s="5">
        <v>526.55536928000004</v>
      </c>
      <c r="U158" s="3">
        <v>550.95644157999982</v>
      </c>
      <c r="V158" s="23">
        <v>562.59603824999999</v>
      </c>
      <c r="W158" s="5">
        <v>626.43836541999997</v>
      </c>
    </row>
    <row r="159" spans="2:23" x14ac:dyDescent="0.2">
      <c r="B159" s="3" t="s">
        <v>19</v>
      </c>
      <c r="C159" s="3">
        <v>105.88091138819928</v>
      </c>
      <c r="D159" s="3">
        <v>115.069</v>
      </c>
      <c r="E159" s="3">
        <v>129.96</v>
      </c>
      <c r="F159" s="3">
        <v>145.62720000000002</v>
      </c>
      <c r="G159" s="3">
        <v>175.05307000000002</v>
      </c>
      <c r="H159" s="3">
        <v>185.59532999999999</v>
      </c>
      <c r="I159" s="3">
        <v>206.72028</v>
      </c>
      <c r="J159" s="3">
        <v>186.52082999999999</v>
      </c>
      <c r="K159" s="3">
        <v>267.29286999999999</v>
      </c>
      <c r="L159" s="3">
        <v>259.09546</v>
      </c>
      <c r="M159" s="3">
        <v>262.10677228999998</v>
      </c>
      <c r="N159" s="3">
        <v>243.81044614999999</v>
      </c>
      <c r="O159" s="5">
        <v>247.38569445000002</v>
      </c>
      <c r="P159" s="5">
        <v>253.95771064000002</v>
      </c>
      <c r="Q159" s="5">
        <v>266.09488797</v>
      </c>
      <c r="R159" s="5">
        <v>274.12950158000001</v>
      </c>
      <c r="S159" s="5">
        <v>284.59689479000002</v>
      </c>
      <c r="T159" s="5">
        <v>305.89748809999998</v>
      </c>
      <c r="U159" s="3">
        <v>322.82151175000001</v>
      </c>
      <c r="V159" s="23">
        <v>316.19746836000007</v>
      </c>
      <c r="W159" s="5">
        <v>349.07851561999996</v>
      </c>
    </row>
    <row r="160" spans="2:23" x14ac:dyDescent="0.2">
      <c r="B160" s="3" t="s">
        <v>20</v>
      </c>
      <c r="C160" s="3">
        <v>299.91099179168316</v>
      </c>
      <c r="D160" s="3">
        <v>331.851</v>
      </c>
      <c r="E160" s="3">
        <v>380.87200000000001</v>
      </c>
      <c r="F160" s="3">
        <v>440.45080000000002</v>
      </c>
      <c r="G160" s="3">
        <v>549.75546999999995</v>
      </c>
      <c r="H160" s="3">
        <v>567.11195999999995</v>
      </c>
      <c r="I160" s="3">
        <v>595.68591000000004</v>
      </c>
      <c r="J160" s="3">
        <v>583.25350000000003</v>
      </c>
      <c r="K160" s="3">
        <v>838.98095000000001</v>
      </c>
      <c r="L160" s="3">
        <v>802.85880000000009</v>
      </c>
      <c r="M160" s="3">
        <v>806.98694097999999</v>
      </c>
      <c r="N160" s="3">
        <v>740.24472899999989</v>
      </c>
      <c r="O160" s="5">
        <v>765.04506385000002</v>
      </c>
      <c r="P160" s="5">
        <v>784.55025804000002</v>
      </c>
      <c r="Q160" s="5">
        <v>835.45153407000021</v>
      </c>
      <c r="R160" s="5">
        <v>830.36957416000007</v>
      </c>
      <c r="S160" s="5">
        <v>894.0868845</v>
      </c>
      <c r="T160" s="5">
        <v>949.75015714000006</v>
      </c>
      <c r="U160" s="3">
        <v>1029.1360417100002</v>
      </c>
      <c r="V160" s="23">
        <v>1097.1361131999997</v>
      </c>
      <c r="W160" s="5">
        <v>1189.1374481199996</v>
      </c>
    </row>
    <row r="161" spans="2:23" x14ac:dyDescent="0.2">
      <c r="B161" s="3" t="s">
        <v>21</v>
      </c>
      <c r="C161" s="3">
        <v>1414.4734462385813</v>
      </c>
      <c r="D161" s="3">
        <v>1525.952</v>
      </c>
      <c r="E161" s="3">
        <v>1698.6189999999999</v>
      </c>
      <c r="F161" s="3">
        <v>1965.9367999999999</v>
      </c>
      <c r="G161" s="3">
        <v>2343.28242</v>
      </c>
      <c r="H161" s="3">
        <v>2480.4864700000003</v>
      </c>
      <c r="I161" s="3">
        <v>2503.11823</v>
      </c>
      <c r="J161" s="3">
        <v>2378.1857400000004</v>
      </c>
      <c r="K161" s="3">
        <v>3413.2377299999998</v>
      </c>
      <c r="L161" s="3">
        <v>3281.06113</v>
      </c>
      <c r="M161" s="3">
        <v>3291.2794543500004</v>
      </c>
      <c r="N161" s="3">
        <v>3045.1828094799998</v>
      </c>
      <c r="O161" s="5">
        <v>2918.5884316700003</v>
      </c>
      <c r="P161" s="5">
        <v>3279.6548983699995</v>
      </c>
      <c r="Q161" s="5">
        <v>3483.9658353</v>
      </c>
      <c r="R161" s="5">
        <v>3467.29438385</v>
      </c>
      <c r="S161" s="5">
        <v>3691.9581300099999</v>
      </c>
      <c r="T161" s="5">
        <v>3970.4285691399996</v>
      </c>
      <c r="U161" s="3">
        <v>4249.6586806599998</v>
      </c>
      <c r="V161" s="23">
        <v>4266.4457706700005</v>
      </c>
      <c r="W161" s="5">
        <v>4812.1925740500001</v>
      </c>
    </row>
    <row r="162" spans="2:23" x14ac:dyDescent="0.2">
      <c r="B162" s="3" t="s">
        <v>22</v>
      </c>
      <c r="C162" s="3">
        <v>493.11378307168542</v>
      </c>
      <c r="D162" s="3">
        <v>525.15700000000004</v>
      </c>
      <c r="E162" s="3">
        <v>577.06799999999998</v>
      </c>
      <c r="F162" s="3">
        <v>658.3438000000001</v>
      </c>
      <c r="G162" s="3">
        <v>785.82947000000001</v>
      </c>
      <c r="H162" s="3">
        <v>841.90521999999999</v>
      </c>
      <c r="I162" s="3">
        <v>888.46591000000001</v>
      </c>
      <c r="J162" s="3">
        <v>857.08109999999999</v>
      </c>
      <c r="K162" s="3">
        <v>1225.4637299999999</v>
      </c>
      <c r="L162" s="3">
        <v>1183.9456200000002</v>
      </c>
      <c r="M162" s="3">
        <v>1180.6351115099999</v>
      </c>
      <c r="N162" s="3">
        <v>1106.6654255600001</v>
      </c>
      <c r="O162" s="5">
        <v>1113.8770964999999</v>
      </c>
      <c r="P162" s="5">
        <v>1128.9306133199998</v>
      </c>
      <c r="Q162" s="5">
        <v>1195.4133877099998</v>
      </c>
      <c r="R162" s="5">
        <v>1160.3840234099998</v>
      </c>
      <c r="S162" s="5">
        <v>1222.3961844799999</v>
      </c>
      <c r="T162" s="5">
        <v>1316.51003451</v>
      </c>
      <c r="U162" s="3">
        <v>1375.6270158900002</v>
      </c>
      <c r="V162" s="23">
        <v>1402.6295980100003</v>
      </c>
      <c r="W162" s="5">
        <v>1529.8838788299997</v>
      </c>
    </row>
    <row r="163" spans="2:23" x14ac:dyDescent="0.2">
      <c r="B163" s="3" t="s">
        <v>23</v>
      </c>
      <c r="C163" s="3">
        <v>401.43620808369587</v>
      </c>
      <c r="D163" s="3">
        <v>436.35399999999998</v>
      </c>
      <c r="E163" s="3">
        <v>499.50400000000002</v>
      </c>
      <c r="F163" s="3">
        <v>584.63589999999999</v>
      </c>
      <c r="G163" s="3">
        <v>726.38054</v>
      </c>
      <c r="H163" s="3">
        <v>795.39982999999995</v>
      </c>
      <c r="I163" s="3">
        <v>864.27576999999997</v>
      </c>
      <c r="J163" s="3">
        <v>856.81762000000003</v>
      </c>
      <c r="K163" s="3">
        <v>1233.32008</v>
      </c>
      <c r="L163" s="3">
        <v>1205.95434</v>
      </c>
      <c r="M163" s="3">
        <v>1184.2127654600001</v>
      </c>
      <c r="N163" s="3">
        <v>1083.9001564800001</v>
      </c>
      <c r="O163" s="5">
        <v>1099.7545052799999</v>
      </c>
      <c r="P163" s="5">
        <v>1108.26937527</v>
      </c>
      <c r="Q163" s="5">
        <v>1124.8451524899999</v>
      </c>
      <c r="R163" s="5">
        <v>1153.4419406499999</v>
      </c>
      <c r="S163" s="5">
        <v>1212.33089565</v>
      </c>
      <c r="T163" s="5">
        <v>1297.5313922400001</v>
      </c>
      <c r="U163" s="3">
        <v>1381.24177384</v>
      </c>
      <c r="V163" s="23">
        <v>1423.63585982</v>
      </c>
      <c r="W163" s="5">
        <v>1603.87417398</v>
      </c>
    </row>
    <row r="164" spans="2:23" x14ac:dyDescent="0.2">
      <c r="B164" s="3" t="s">
        <v>24</v>
      </c>
      <c r="C164" s="3">
        <v>522.06922549923809</v>
      </c>
      <c r="D164" s="3">
        <v>550.702</v>
      </c>
      <c r="E164" s="3">
        <v>597.23299999999995</v>
      </c>
      <c r="F164" s="3">
        <v>661.90519999999992</v>
      </c>
      <c r="G164" s="3">
        <v>745.11182999999994</v>
      </c>
      <c r="H164" s="3">
        <v>808.13059999999996</v>
      </c>
      <c r="I164" s="3">
        <v>854.98077000000001</v>
      </c>
      <c r="J164" s="3">
        <v>841.57576000000006</v>
      </c>
      <c r="K164" s="3">
        <v>1219.95514</v>
      </c>
      <c r="L164" s="3">
        <v>1173.37105</v>
      </c>
      <c r="M164" s="3">
        <v>1182.2333900799997</v>
      </c>
      <c r="N164" s="3">
        <v>1117.1454087999998</v>
      </c>
      <c r="O164" s="5">
        <v>1174.7701001</v>
      </c>
      <c r="P164" s="5">
        <v>1196.8066473900001</v>
      </c>
      <c r="Q164" s="5">
        <v>1250.4360091800002</v>
      </c>
      <c r="R164" s="5">
        <v>1288.2531335699994</v>
      </c>
      <c r="S164" s="5">
        <v>1406.3186127700005</v>
      </c>
      <c r="T164" s="5">
        <v>1467.8690370599998</v>
      </c>
      <c r="U164" s="3">
        <v>1592.3158806400002</v>
      </c>
      <c r="V164" s="23">
        <v>1506.5930444099999</v>
      </c>
      <c r="W164" s="5">
        <v>1702.2860598100001</v>
      </c>
    </row>
    <row r="165" spans="2:23" x14ac:dyDescent="0.2">
      <c r="B165" s="3" t="s">
        <v>25</v>
      </c>
      <c r="C165" s="3">
        <v>200.41273516409834</v>
      </c>
      <c r="D165" s="3">
        <v>211.20599999999999</v>
      </c>
      <c r="E165" s="3">
        <v>231.554</v>
      </c>
      <c r="F165" s="3">
        <v>263.73654999999997</v>
      </c>
      <c r="G165" s="3">
        <v>313.84429</v>
      </c>
      <c r="H165" s="3">
        <v>338.71186999999998</v>
      </c>
      <c r="I165" s="3">
        <v>373.18040000000002</v>
      </c>
      <c r="J165" s="3">
        <v>375.55167</v>
      </c>
      <c r="K165" s="3">
        <v>541.90692000000001</v>
      </c>
      <c r="L165" s="3">
        <v>530.05237</v>
      </c>
      <c r="M165" s="3">
        <v>524.26291366999999</v>
      </c>
      <c r="N165" s="3">
        <v>479.41870823999994</v>
      </c>
      <c r="O165" s="5">
        <v>499.58852864999994</v>
      </c>
      <c r="P165" s="5">
        <v>508.31600347000006</v>
      </c>
      <c r="Q165" s="5">
        <v>524.66629627999998</v>
      </c>
      <c r="R165" s="5">
        <v>513.99245696999992</v>
      </c>
      <c r="S165" s="5">
        <v>533.50314704000004</v>
      </c>
      <c r="T165" s="5">
        <v>560.21597333999989</v>
      </c>
      <c r="U165" s="3">
        <v>595.91706738999983</v>
      </c>
      <c r="V165" s="23">
        <v>610.70412956999996</v>
      </c>
      <c r="W165" s="5">
        <v>680.49895364000008</v>
      </c>
    </row>
    <row r="166" spans="2:23" x14ac:dyDescent="0.2">
      <c r="B166" s="3" t="s">
        <v>26</v>
      </c>
      <c r="C166" s="3">
        <v>362.92779683425965</v>
      </c>
      <c r="D166" s="3">
        <v>379.178</v>
      </c>
      <c r="E166" s="3">
        <v>414.16800000000001</v>
      </c>
      <c r="F166" s="3">
        <v>472.90563000000003</v>
      </c>
      <c r="G166" s="3">
        <v>552.28976</v>
      </c>
      <c r="H166" s="3">
        <v>591.38499999999999</v>
      </c>
      <c r="I166" s="3">
        <v>615.77149999999995</v>
      </c>
      <c r="J166" s="3">
        <v>598.4864</v>
      </c>
      <c r="K166" s="3">
        <v>864.06978000000004</v>
      </c>
      <c r="L166" s="3">
        <v>825.11831999999993</v>
      </c>
      <c r="M166" s="3">
        <v>837.00592188000007</v>
      </c>
      <c r="N166" s="3">
        <v>812.98425738999993</v>
      </c>
      <c r="O166" s="5">
        <v>834.39113881999992</v>
      </c>
      <c r="P166" s="5">
        <v>883.51303260000009</v>
      </c>
      <c r="Q166" s="5">
        <v>966.36340823</v>
      </c>
      <c r="R166" s="5">
        <v>1033.8263124999999</v>
      </c>
      <c r="S166" s="5">
        <v>1144.4594934499999</v>
      </c>
      <c r="T166" s="5">
        <v>1264.8906388099999</v>
      </c>
      <c r="U166" s="3">
        <v>1295.5145233099997</v>
      </c>
      <c r="V166" s="23">
        <v>1136.48803391</v>
      </c>
      <c r="W166" s="5">
        <v>1393.89393698</v>
      </c>
    </row>
    <row r="167" spans="2:23" x14ac:dyDescent="0.2">
      <c r="B167" s="3" t="s">
        <v>27</v>
      </c>
      <c r="C167" s="3">
        <v>3564.1681872453842</v>
      </c>
      <c r="D167" s="3">
        <v>3787.3470000000002</v>
      </c>
      <c r="E167" s="3">
        <v>4076.9690000000001</v>
      </c>
      <c r="F167" s="3">
        <v>4644.37093</v>
      </c>
      <c r="G167" s="3">
        <v>5441.65978</v>
      </c>
      <c r="H167" s="3">
        <v>5957.1840199999997</v>
      </c>
      <c r="I167" s="3">
        <v>6323.6374000000005</v>
      </c>
      <c r="J167" s="3">
        <v>6176.1849099999999</v>
      </c>
      <c r="K167" s="3">
        <v>8821.5820899999999</v>
      </c>
      <c r="L167" s="3">
        <v>8728.0434800000003</v>
      </c>
      <c r="M167" s="3">
        <v>8853.5787927300007</v>
      </c>
      <c r="N167" s="3">
        <v>8458.4554001400011</v>
      </c>
      <c r="O167" s="5">
        <v>8576.2609850099998</v>
      </c>
      <c r="P167" s="5">
        <v>8915.3090827100004</v>
      </c>
      <c r="Q167" s="5">
        <v>9889.9560372699998</v>
      </c>
      <c r="R167" s="5">
        <v>9999.191908300003</v>
      </c>
      <c r="S167" s="5">
        <v>10502.699992920003</v>
      </c>
      <c r="T167" s="5">
        <v>11549.983545929999</v>
      </c>
      <c r="U167" s="3">
        <v>12300.326697060002</v>
      </c>
      <c r="V167" s="23">
        <v>12042.726825120002</v>
      </c>
      <c r="W167" s="5">
        <v>13184.022256700004</v>
      </c>
    </row>
    <row r="168" spans="2:23" x14ac:dyDescent="0.2">
      <c r="B168" s="3" t="s">
        <v>28</v>
      </c>
      <c r="C168" s="3">
        <v>753.80412726399345</v>
      </c>
      <c r="D168" s="3">
        <v>792.27099999999996</v>
      </c>
      <c r="E168" s="3">
        <v>862.84699999999998</v>
      </c>
      <c r="F168" s="3">
        <v>971.71269999999993</v>
      </c>
      <c r="G168" s="3">
        <v>1147.82413</v>
      </c>
      <c r="H168" s="3">
        <v>1241.6989199999998</v>
      </c>
      <c r="I168" s="3">
        <v>1337.7001299999999</v>
      </c>
      <c r="J168" s="3">
        <v>1327.34898</v>
      </c>
      <c r="K168" s="3">
        <v>1909.6209799999999</v>
      </c>
      <c r="L168" s="3">
        <v>1865.8336100000001</v>
      </c>
      <c r="M168" s="3">
        <v>1892.9093378499999</v>
      </c>
      <c r="N168" s="3">
        <v>1786.4975836400001</v>
      </c>
      <c r="O168" s="5">
        <v>1810.0607</v>
      </c>
      <c r="P168" s="5">
        <v>1810.38798733</v>
      </c>
      <c r="Q168" s="5">
        <v>1864.5459281399999</v>
      </c>
      <c r="R168" s="5">
        <v>1850.9876010800001</v>
      </c>
      <c r="S168" s="5">
        <v>1910.3653045700003</v>
      </c>
      <c r="T168" s="5">
        <v>2034.7984345600003</v>
      </c>
      <c r="U168" s="3">
        <v>2160.2000391900001</v>
      </c>
      <c r="V168" s="23">
        <v>2193.2898147899996</v>
      </c>
      <c r="W168" s="5">
        <v>2408.2721792100001</v>
      </c>
    </row>
    <row r="169" spans="2:23" s="22" customFormat="1" x14ac:dyDescent="0.2">
      <c r="B169" s="21" t="s">
        <v>29</v>
      </c>
      <c r="C169" s="21">
        <f>SUM(C154:C168)</f>
        <v>14546.9767539038</v>
      </c>
      <c r="D169" s="21">
        <f t="shared" ref="D169" si="189">SUM(D154:D168)</f>
        <v>15479.867999999997</v>
      </c>
      <c r="E169" s="21">
        <f t="shared" ref="E169" si="190">SUM(E154:E168)</f>
        <v>16986.13</v>
      </c>
      <c r="F169" s="21">
        <f t="shared" ref="F169" si="191">SUM(F154:F168)</f>
        <v>19324.639009999999</v>
      </c>
      <c r="G169" s="21">
        <f t="shared" ref="G169" si="192">SUM(G154:G168)</f>
        <v>22753.312819999999</v>
      </c>
      <c r="H169" s="21">
        <f t="shared" ref="H169" si="193">SUM(H154:H168)</f>
        <v>24559.533609999995</v>
      </c>
      <c r="I169" s="21">
        <f t="shared" ref="I169" si="194">SUM(I154:I168)</f>
        <v>25784.147000000001</v>
      </c>
      <c r="J169" s="21">
        <f t="shared" ref="J169" si="195">SUM(J154:J168)</f>
        <v>25167.03125</v>
      </c>
      <c r="K169" s="21">
        <f t="shared" ref="K169" si="196">SUM(K154:K168)</f>
        <v>36168.845010000005</v>
      </c>
      <c r="L169" s="21">
        <f t="shared" ref="L169" si="197">SUM(L154:L168)</f>
        <v>35216.758170000008</v>
      </c>
      <c r="M169" s="21">
        <f t="shared" ref="M169" si="198">SUM(M154:M168)</f>
        <v>35479.663444490005</v>
      </c>
      <c r="N169" s="21">
        <f t="shared" ref="N169" si="199">SUM(N154:N168)</f>
        <v>33422.312284259991</v>
      </c>
      <c r="O169" s="21">
        <f t="shared" ref="O169" si="200">SUM(O154:O168)</f>
        <v>33755.417390600007</v>
      </c>
      <c r="P169" s="21">
        <f t="shared" ref="P169" si="201">SUM(P154:P168)</f>
        <v>34936.179504720007</v>
      </c>
      <c r="Q169" s="21">
        <f t="shared" ref="Q169" si="202">SUM(Q154:Q168)</f>
        <v>37482.509022669998</v>
      </c>
      <c r="R169" s="21">
        <f t="shared" ref="R169" si="203">SUM(R154:R168)</f>
        <v>37795.584858819995</v>
      </c>
      <c r="S169" s="21">
        <f t="shared" ref="S169:W169" si="204">SUM(S154:S168)</f>
        <v>40081.31409285</v>
      </c>
      <c r="T169" s="21">
        <f t="shared" si="204"/>
        <v>43355.825227619993</v>
      </c>
      <c r="U169" s="21">
        <f t="shared" si="204"/>
        <v>46002.433251030001</v>
      </c>
      <c r="V169" s="21">
        <f t="shared" si="204"/>
        <v>45704.285918770001</v>
      </c>
      <c r="W169" s="21">
        <f t="shared" si="204"/>
        <v>50971.804575579998</v>
      </c>
    </row>
    <row r="173" spans="2:23" x14ac:dyDescent="0.2">
      <c r="B173" t="s">
        <v>7</v>
      </c>
      <c r="J173" s="2" t="s">
        <v>12</v>
      </c>
      <c r="K173" s="2" t="s">
        <v>13</v>
      </c>
    </row>
    <row r="174" spans="2:23" x14ac:dyDescent="0.2">
      <c r="C174" s="2">
        <v>2002</v>
      </c>
      <c r="D174" s="2">
        <f>C174+1</f>
        <v>2003</v>
      </c>
      <c r="E174" s="2">
        <f t="shared" ref="E174" si="205">D174+1</f>
        <v>2004</v>
      </c>
      <c r="F174" s="2">
        <f t="shared" ref="F174" si="206">E174+1</f>
        <v>2005</v>
      </c>
      <c r="G174" s="2">
        <f t="shared" ref="G174" si="207">F174+1</f>
        <v>2006</v>
      </c>
      <c r="H174" s="2">
        <f t="shared" ref="H174" si="208">G174+1</f>
        <v>2007</v>
      </c>
      <c r="I174" s="2">
        <f t="shared" ref="I174" si="209">H174+1</f>
        <v>2008</v>
      </c>
      <c r="J174" s="2">
        <f t="shared" ref="J174" si="210">I174+1</f>
        <v>2009</v>
      </c>
      <c r="K174" s="2">
        <v>2009</v>
      </c>
      <c r="L174" s="2">
        <v>2010</v>
      </c>
      <c r="M174" s="2">
        <v>2011</v>
      </c>
      <c r="N174" s="2">
        <v>2012</v>
      </c>
      <c r="O174" s="2">
        <v>2013</v>
      </c>
      <c r="P174" s="2">
        <v>2014</v>
      </c>
      <c r="Q174" s="2">
        <v>2015</v>
      </c>
      <c r="R174" s="2">
        <v>2016</v>
      </c>
      <c r="S174" s="2">
        <v>2017</v>
      </c>
      <c r="T174" s="2">
        <v>2018</v>
      </c>
      <c r="U174" s="2">
        <f>T174+1</f>
        <v>2019</v>
      </c>
      <c r="V174" s="2">
        <f>U174+1</f>
        <v>2020</v>
      </c>
      <c r="W174" s="2">
        <f>V174+1</f>
        <v>2021</v>
      </c>
    </row>
    <row r="175" spans="2:23" x14ac:dyDescent="0.2">
      <c r="B175" s="3" t="s">
        <v>14</v>
      </c>
      <c r="C175" s="3">
        <v>226.58849158999996</v>
      </c>
      <c r="D175" s="3">
        <v>245.94</v>
      </c>
      <c r="E175" s="3">
        <v>279.77300000000002</v>
      </c>
      <c r="F175" s="3">
        <v>328.55190000000005</v>
      </c>
      <c r="G175" s="3">
        <v>367.50963999999999</v>
      </c>
      <c r="H175" s="3">
        <v>369.26803999999998</v>
      </c>
      <c r="I175" s="3">
        <v>212.28657999999999</v>
      </c>
      <c r="J175" s="3">
        <v>142.67764000000003</v>
      </c>
      <c r="K175" s="3">
        <v>142.67764000000003</v>
      </c>
      <c r="L175" s="3">
        <v>136.21833999999998</v>
      </c>
      <c r="M175" s="3">
        <v>98.127602420000017</v>
      </c>
      <c r="N175" s="3">
        <v>71.608964160000014</v>
      </c>
      <c r="O175" s="6">
        <v>49.739004299999998</v>
      </c>
      <c r="P175" s="6">
        <v>53.810126990000008</v>
      </c>
      <c r="Q175" s="6">
        <v>67.715700229999996</v>
      </c>
      <c r="R175" s="6">
        <v>76.468798250000006</v>
      </c>
      <c r="S175" s="6">
        <v>94.078150370000003</v>
      </c>
      <c r="T175" s="6">
        <v>96.071912590000011</v>
      </c>
      <c r="U175" s="3">
        <v>116.09181063999999</v>
      </c>
      <c r="V175" s="3">
        <v>63.00134525</v>
      </c>
      <c r="W175" s="3">
        <v>84.279668749999985</v>
      </c>
    </row>
    <row r="176" spans="2:23" x14ac:dyDescent="0.2">
      <c r="B176" s="3" t="s">
        <v>15</v>
      </c>
      <c r="C176" s="3">
        <v>59.301918060000006</v>
      </c>
      <c r="D176" s="3">
        <v>64.635999999999996</v>
      </c>
      <c r="E176" s="3">
        <v>70.7</v>
      </c>
      <c r="F176" s="3">
        <v>77.481830000000002</v>
      </c>
      <c r="G176" s="3">
        <v>86.94435</v>
      </c>
      <c r="H176" s="3">
        <v>94.540899999999993</v>
      </c>
      <c r="I176" s="3">
        <v>56.593910000000001</v>
      </c>
      <c r="J176" s="3">
        <v>43.584620000000001</v>
      </c>
      <c r="K176" s="3">
        <v>43.584620000000001</v>
      </c>
      <c r="L176" s="3">
        <v>38.132809999999999</v>
      </c>
      <c r="M176" s="3">
        <v>22.138726549999998</v>
      </c>
      <c r="N176" s="3">
        <v>14.283926300000001</v>
      </c>
      <c r="O176" s="6">
        <v>11.733679089999999</v>
      </c>
      <c r="P176" s="6">
        <v>16.33681546</v>
      </c>
      <c r="Q176" s="6">
        <v>14.594242449999999</v>
      </c>
      <c r="R176" s="6">
        <v>19.948617199999997</v>
      </c>
      <c r="S176" s="6">
        <v>17.387532090000001</v>
      </c>
      <c r="T176" s="6">
        <v>35.150160000000007</v>
      </c>
      <c r="U176" s="3">
        <v>26.3925713</v>
      </c>
      <c r="V176" s="3">
        <v>26.384169750000002</v>
      </c>
      <c r="W176" s="3">
        <v>19.887061060000004</v>
      </c>
    </row>
    <row r="177" spans="2:23" x14ac:dyDescent="0.2">
      <c r="B177" s="3" t="s">
        <v>16</v>
      </c>
      <c r="C177" s="3">
        <v>181.38764405999999</v>
      </c>
      <c r="D177" s="3">
        <v>203.76400000000001</v>
      </c>
      <c r="E177" s="3">
        <v>237.91</v>
      </c>
      <c r="F177" s="3">
        <v>277.48259999999999</v>
      </c>
      <c r="G177" s="3">
        <v>308.26458000000002</v>
      </c>
      <c r="H177" s="3">
        <v>315.17408</v>
      </c>
      <c r="I177" s="3">
        <v>166.95194000000001</v>
      </c>
      <c r="J177" s="3">
        <v>101.91316999999999</v>
      </c>
      <c r="K177" s="3">
        <v>101.91316999999999</v>
      </c>
      <c r="L177" s="3">
        <v>86.347769999999997</v>
      </c>
      <c r="M177" s="3">
        <v>59.774101560000005</v>
      </c>
      <c r="N177" s="3">
        <v>41.238198369999999</v>
      </c>
      <c r="O177" s="6">
        <v>32.093693600000002</v>
      </c>
      <c r="P177" s="6">
        <v>32.81682713</v>
      </c>
      <c r="Q177" s="6">
        <v>37.06326267</v>
      </c>
      <c r="R177" s="6">
        <v>41.369174559999983</v>
      </c>
      <c r="S177" s="6">
        <v>52.615588219999999</v>
      </c>
      <c r="T177" s="6">
        <v>66.835141460000017</v>
      </c>
      <c r="U177" s="3">
        <v>74.901509700000005</v>
      </c>
      <c r="V177" s="3">
        <v>47.649640390000002</v>
      </c>
      <c r="W177" s="3">
        <v>65.681079690000018</v>
      </c>
    </row>
    <row r="178" spans="2:23" x14ac:dyDescent="0.2">
      <c r="B178" s="3" t="s">
        <v>17</v>
      </c>
      <c r="C178" s="3">
        <v>23.57390204</v>
      </c>
      <c r="D178" s="3">
        <v>23.771999999999998</v>
      </c>
      <c r="E178" s="3">
        <v>25.326000000000001</v>
      </c>
      <c r="F178" s="3">
        <v>28.946999999999999</v>
      </c>
      <c r="G178" s="3">
        <v>33.635910000000003</v>
      </c>
      <c r="H178" s="3">
        <v>36.761940000000003</v>
      </c>
      <c r="I178" s="3">
        <v>22.635259999999999</v>
      </c>
      <c r="J178" s="3">
        <v>17.322089999999999</v>
      </c>
      <c r="K178" s="3">
        <v>17.322089999999999</v>
      </c>
      <c r="L178" s="3">
        <v>14.261889999999999</v>
      </c>
      <c r="M178" s="3">
        <v>9.9434601199999992</v>
      </c>
      <c r="N178" s="3">
        <v>6.3382095700000001</v>
      </c>
      <c r="O178" s="6">
        <v>4.7338565799999994</v>
      </c>
      <c r="P178" s="6">
        <v>4.5114754599999998</v>
      </c>
      <c r="Q178" s="6">
        <v>4.9855801200000016</v>
      </c>
      <c r="R178" s="6">
        <v>5.1166823999999993</v>
      </c>
      <c r="S178" s="6">
        <v>6.2934039699999991</v>
      </c>
      <c r="T178" s="6">
        <v>8.6596565999999999</v>
      </c>
      <c r="U178" s="3">
        <v>9.4225067799999973</v>
      </c>
      <c r="V178" s="3">
        <v>4.81575972</v>
      </c>
      <c r="W178" s="3">
        <v>7.0020878</v>
      </c>
    </row>
    <row r="179" spans="2:23" x14ac:dyDescent="0.2">
      <c r="B179" s="3" t="s">
        <v>18</v>
      </c>
      <c r="C179" s="3">
        <v>13.879167099999998</v>
      </c>
      <c r="D179" s="3">
        <v>14.8</v>
      </c>
      <c r="E179" s="3">
        <v>16.094999999999999</v>
      </c>
      <c r="F179" s="3">
        <v>18.84694</v>
      </c>
      <c r="G179" s="3">
        <v>20.854669999999999</v>
      </c>
      <c r="H179" s="3">
        <v>23.173209999999997</v>
      </c>
      <c r="I179" s="3">
        <v>13.62425</v>
      </c>
      <c r="J179" s="3">
        <v>9.7336799999999997</v>
      </c>
      <c r="K179" s="3">
        <v>9.7336799999999997</v>
      </c>
      <c r="L179" s="3">
        <v>13.850580000000001</v>
      </c>
      <c r="M179" s="3">
        <v>10.966530960000002</v>
      </c>
      <c r="N179" s="3">
        <v>5.167236390000002</v>
      </c>
      <c r="O179" s="6">
        <v>3.5111119500000001</v>
      </c>
      <c r="P179" s="6">
        <v>4.4766142000000002</v>
      </c>
      <c r="Q179" s="6">
        <v>5.3950935099999997</v>
      </c>
      <c r="R179" s="6">
        <v>6.0026549100000004</v>
      </c>
      <c r="S179" s="6">
        <v>6.5996270900000011</v>
      </c>
      <c r="T179" s="6">
        <v>9.8126466200000007</v>
      </c>
      <c r="U179" s="3">
        <v>12.642082239999995</v>
      </c>
      <c r="V179" s="3">
        <v>10.804533380000001</v>
      </c>
      <c r="W179" s="3">
        <v>11.583474350000005</v>
      </c>
    </row>
    <row r="180" spans="2:23" x14ac:dyDescent="0.2">
      <c r="B180" s="3" t="s">
        <v>19</v>
      </c>
      <c r="C180" s="3">
        <v>7.0033764099999996</v>
      </c>
      <c r="D180" s="3">
        <v>7.7770000000000001</v>
      </c>
      <c r="E180" s="3">
        <v>8.125</v>
      </c>
      <c r="F180" s="3">
        <v>9.2989899999999999</v>
      </c>
      <c r="G180" s="3">
        <v>10.540850000000001</v>
      </c>
      <c r="H180" s="3">
        <v>11.638110000000001</v>
      </c>
      <c r="I180" s="3">
        <v>7.0517700000000003</v>
      </c>
      <c r="J180" s="3">
        <v>5.0004499999999998</v>
      </c>
      <c r="K180" s="3">
        <v>5.0004499999999998</v>
      </c>
      <c r="L180" s="3">
        <v>4.1428599999999998</v>
      </c>
      <c r="M180" s="3">
        <v>2.8967444500000004</v>
      </c>
      <c r="N180" s="3">
        <v>2.1987156099999998</v>
      </c>
      <c r="O180" s="6">
        <v>1.7911780900000001</v>
      </c>
      <c r="P180" s="6">
        <v>1.8720723000000001</v>
      </c>
      <c r="Q180" s="6">
        <v>1.98321864</v>
      </c>
      <c r="R180" s="6">
        <v>2.0337799600000004</v>
      </c>
      <c r="S180" s="6">
        <v>2.7648179000000002</v>
      </c>
      <c r="T180" s="6">
        <v>3.7642822599999999</v>
      </c>
      <c r="U180" s="3">
        <v>3.3477082600000001</v>
      </c>
      <c r="V180" s="3">
        <v>2.1759586200000003</v>
      </c>
      <c r="W180" s="3">
        <v>2.5057795100000009</v>
      </c>
    </row>
    <row r="181" spans="2:23" x14ac:dyDescent="0.2">
      <c r="B181" s="3" t="s">
        <v>20</v>
      </c>
      <c r="C181" s="3">
        <v>35.612266689999998</v>
      </c>
      <c r="D181" s="3">
        <v>38.9</v>
      </c>
      <c r="E181" s="3">
        <v>45.427999999999997</v>
      </c>
      <c r="F181" s="3">
        <v>54.42266</v>
      </c>
      <c r="G181" s="3">
        <v>63.795059999999999</v>
      </c>
      <c r="H181" s="3">
        <v>63.197089999999996</v>
      </c>
      <c r="I181" s="3">
        <v>30.359270000000002</v>
      </c>
      <c r="J181" s="3">
        <v>16.977310000000003</v>
      </c>
      <c r="K181" s="3">
        <v>16.977310000000003</v>
      </c>
      <c r="L181" s="3">
        <v>16.22259</v>
      </c>
      <c r="M181" s="3">
        <v>11.261376270000001</v>
      </c>
      <c r="N181" s="3">
        <v>8.0726335000000002</v>
      </c>
      <c r="O181" s="6">
        <v>7.0165936699999998</v>
      </c>
      <c r="P181" s="6">
        <v>6.61136546</v>
      </c>
      <c r="Q181" s="6">
        <v>8.4104647499999992</v>
      </c>
      <c r="R181" s="6">
        <v>8.9812446299999991</v>
      </c>
      <c r="S181" s="6">
        <v>10.616280160000001</v>
      </c>
      <c r="T181" s="6">
        <v>13.048659149999999</v>
      </c>
      <c r="U181" s="3">
        <v>14.563902380000002</v>
      </c>
      <c r="V181" s="3">
        <v>9.7272779299999996</v>
      </c>
      <c r="W181" s="3">
        <v>11.83672417</v>
      </c>
    </row>
    <row r="182" spans="2:23" x14ac:dyDescent="0.2">
      <c r="B182" s="3" t="s">
        <v>21</v>
      </c>
      <c r="C182" s="3">
        <v>140.86761723000004</v>
      </c>
      <c r="D182" s="3">
        <v>156.69499999999999</v>
      </c>
      <c r="E182" s="3">
        <v>180.11799999999999</v>
      </c>
      <c r="F182" s="3">
        <v>208.7244</v>
      </c>
      <c r="G182" s="3">
        <v>233.29037</v>
      </c>
      <c r="H182" s="3">
        <v>236.81398000000002</v>
      </c>
      <c r="I182" s="3">
        <v>120.63422</v>
      </c>
      <c r="J182" s="3">
        <v>71.203630000000004</v>
      </c>
      <c r="K182" s="3">
        <v>71.203630000000004</v>
      </c>
      <c r="L182" s="3">
        <v>64.316330000000008</v>
      </c>
      <c r="M182" s="3">
        <v>47.327583380000007</v>
      </c>
      <c r="N182" s="3">
        <v>36.549960259999999</v>
      </c>
      <c r="O182" s="6">
        <v>31.635328449999999</v>
      </c>
      <c r="P182" s="6">
        <v>29.318304120000001</v>
      </c>
      <c r="Q182" s="6">
        <v>32.67261689</v>
      </c>
      <c r="R182" s="6">
        <v>36.954610410000001</v>
      </c>
      <c r="S182" s="6">
        <v>46.298500660000002</v>
      </c>
      <c r="T182" s="6">
        <v>56.206991540000004</v>
      </c>
      <c r="U182" s="3">
        <v>70.289304150000007</v>
      </c>
      <c r="V182" s="3">
        <v>35.848904219999994</v>
      </c>
      <c r="W182" s="3">
        <v>43.731296299999997</v>
      </c>
    </row>
    <row r="183" spans="2:23" x14ac:dyDescent="0.2">
      <c r="B183" s="3" t="s">
        <v>22</v>
      </c>
      <c r="C183" s="3">
        <v>30.154701980000002</v>
      </c>
      <c r="D183" s="3">
        <v>31.416</v>
      </c>
      <c r="E183" s="3">
        <v>31.95</v>
      </c>
      <c r="F183" s="3">
        <v>35.597360000000002</v>
      </c>
      <c r="G183" s="3">
        <v>40.30265</v>
      </c>
      <c r="H183" s="3">
        <v>41.197809999999997</v>
      </c>
      <c r="I183" s="3">
        <v>26.460909999999998</v>
      </c>
      <c r="J183" s="3">
        <v>18.654520000000002</v>
      </c>
      <c r="K183" s="3">
        <v>18.654520000000002</v>
      </c>
      <c r="L183" s="3">
        <v>17.58643</v>
      </c>
      <c r="M183" s="3">
        <v>11.575449279999999</v>
      </c>
      <c r="N183" s="3">
        <v>8.5891359600000019</v>
      </c>
      <c r="O183" s="6">
        <v>5.6916308200000003</v>
      </c>
      <c r="P183" s="6">
        <v>5.8070459100000003</v>
      </c>
      <c r="Q183" s="6">
        <v>7.1959247500000005</v>
      </c>
      <c r="R183" s="6">
        <v>8.5445051200000002</v>
      </c>
      <c r="S183" s="6">
        <v>10.602957289999999</v>
      </c>
      <c r="T183" s="6">
        <v>15.429171799999999</v>
      </c>
      <c r="U183" s="3">
        <v>15.492458849999997</v>
      </c>
      <c r="V183" s="3">
        <v>8.9184952699999993</v>
      </c>
      <c r="W183" s="3">
        <v>11.934289660000001</v>
      </c>
    </row>
    <row r="184" spans="2:23" x14ac:dyDescent="0.2">
      <c r="B184" s="3" t="s">
        <v>23</v>
      </c>
      <c r="C184" s="3">
        <v>37.237519810000002</v>
      </c>
      <c r="D184" s="3">
        <v>40.307000000000002</v>
      </c>
      <c r="E184" s="3">
        <v>46.213999999999999</v>
      </c>
      <c r="F184" s="3">
        <v>55.189519999999995</v>
      </c>
      <c r="G184" s="3">
        <v>66.023660000000007</v>
      </c>
      <c r="H184" s="3">
        <v>70.43083</v>
      </c>
      <c r="I184" s="3">
        <v>38.55348</v>
      </c>
      <c r="J184" s="3">
        <v>24.631160000000001</v>
      </c>
      <c r="K184" s="3">
        <v>24.631160000000001</v>
      </c>
      <c r="L184" s="3">
        <v>22.328400000000002</v>
      </c>
      <c r="M184" s="3">
        <v>14.016007119999999</v>
      </c>
      <c r="N184" s="3">
        <v>9.0105309600000005</v>
      </c>
      <c r="O184" s="6">
        <v>7.2261512300000001</v>
      </c>
      <c r="P184" s="6">
        <v>7.5070127400000004</v>
      </c>
      <c r="Q184" s="6">
        <v>7.5573526299999996</v>
      </c>
      <c r="R184" s="6">
        <v>9.266788459999999</v>
      </c>
      <c r="S184" s="6">
        <v>10.703036579999999</v>
      </c>
      <c r="T184" s="6">
        <v>14.516993219999998</v>
      </c>
      <c r="U184" s="3">
        <v>16.486904300000006</v>
      </c>
      <c r="V184" s="3">
        <v>10.105405990000001</v>
      </c>
      <c r="W184" s="3">
        <v>12.060695179999998</v>
      </c>
    </row>
    <row r="185" spans="2:23" x14ac:dyDescent="0.2">
      <c r="B185" s="3" t="s">
        <v>24</v>
      </c>
      <c r="C185" s="3">
        <v>0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  <c r="N185" s="3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3">
        <v>0</v>
      </c>
      <c r="V185" s="3">
        <v>0</v>
      </c>
      <c r="W185" s="3">
        <v>0</v>
      </c>
    </row>
    <row r="186" spans="2:23" x14ac:dyDescent="0.2">
      <c r="B186" s="3" t="s">
        <v>25</v>
      </c>
      <c r="C186" s="3">
        <v>17.056288139999999</v>
      </c>
      <c r="D186" s="3">
        <v>19.036000000000001</v>
      </c>
      <c r="E186" s="3">
        <v>20.73</v>
      </c>
      <c r="F186" s="3">
        <v>24.084509999999998</v>
      </c>
      <c r="G186" s="3">
        <v>26.573799999999999</v>
      </c>
      <c r="H186" s="3">
        <v>29.41207</v>
      </c>
      <c r="I186" s="3">
        <v>17.561389999999999</v>
      </c>
      <c r="J186" s="3">
        <v>12.063700000000001</v>
      </c>
      <c r="K186" s="3">
        <v>12.063700000000001</v>
      </c>
      <c r="L186" s="3">
        <v>10.724120000000001</v>
      </c>
      <c r="M186" s="3">
        <v>6.4461176</v>
      </c>
      <c r="N186" s="3">
        <v>3.9914989299999997</v>
      </c>
      <c r="O186" s="6">
        <v>3.14289504</v>
      </c>
      <c r="P186" s="6">
        <v>3.2893819700000004</v>
      </c>
      <c r="Q186" s="6">
        <v>3.4331089099999987</v>
      </c>
      <c r="R186" s="6">
        <v>3.5386532499999999</v>
      </c>
      <c r="S186" s="6">
        <v>4.1402320899999996</v>
      </c>
      <c r="T186" s="6">
        <v>5.9147027500000009</v>
      </c>
      <c r="U186" s="3">
        <v>7.0072264299999993</v>
      </c>
      <c r="V186" s="3">
        <v>4.3489589300000002</v>
      </c>
      <c r="W186" s="3">
        <v>5.8214977400000008</v>
      </c>
    </row>
    <row r="187" spans="2:23" x14ac:dyDescent="0.2">
      <c r="B187" s="3" t="s">
        <v>26</v>
      </c>
      <c r="C187" s="3">
        <v>32.41655033</v>
      </c>
      <c r="D187" s="3">
        <v>33.914999999999999</v>
      </c>
      <c r="E187" s="3">
        <v>37.914000000000001</v>
      </c>
      <c r="F187" s="3">
        <v>43.827129999999997</v>
      </c>
      <c r="G187" s="3">
        <v>48.561860000000003</v>
      </c>
      <c r="H187" s="3">
        <v>53.742930000000001</v>
      </c>
      <c r="I187" s="3">
        <v>33.765689999999999</v>
      </c>
      <c r="J187" s="3">
        <v>21.430610000000001</v>
      </c>
      <c r="K187" s="3">
        <v>21.430610000000001</v>
      </c>
      <c r="L187" s="3">
        <v>18.280619999999999</v>
      </c>
      <c r="M187" s="3">
        <v>19.466355179999997</v>
      </c>
      <c r="N187" s="3">
        <v>14.752428790000003</v>
      </c>
      <c r="O187" s="6">
        <v>13.39660928</v>
      </c>
      <c r="P187" s="6">
        <v>18.261060850000003</v>
      </c>
      <c r="Q187" s="6">
        <v>12.27728211</v>
      </c>
      <c r="R187" s="6">
        <v>17.610561309999998</v>
      </c>
      <c r="S187" s="6">
        <v>16.362547530000001</v>
      </c>
      <c r="T187" s="6">
        <v>24.248842610000001</v>
      </c>
      <c r="U187" s="3">
        <v>32.717298669999991</v>
      </c>
      <c r="V187" s="3">
        <v>21.480584750000002</v>
      </c>
      <c r="W187" s="3">
        <v>19.14223187</v>
      </c>
    </row>
    <row r="188" spans="2:23" x14ac:dyDescent="0.2">
      <c r="B188" s="3" t="s">
        <v>27</v>
      </c>
      <c r="C188" s="3">
        <v>330.65461700999998</v>
      </c>
      <c r="D188" s="3">
        <v>362.99900000000002</v>
      </c>
      <c r="E188" s="3">
        <v>409.05</v>
      </c>
      <c r="F188" s="3">
        <v>475.16889000000003</v>
      </c>
      <c r="G188" s="3">
        <v>536.45934999999997</v>
      </c>
      <c r="H188" s="3">
        <v>558.16043000000002</v>
      </c>
      <c r="I188" s="3">
        <v>355.45859999999999</v>
      </c>
      <c r="J188" s="3">
        <v>218.6575</v>
      </c>
      <c r="K188" s="3">
        <v>218.6575</v>
      </c>
      <c r="L188" s="3">
        <v>196.60786999999999</v>
      </c>
      <c r="M188" s="3">
        <v>170.56977788</v>
      </c>
      <c r="N188" s="3">
        <v>152.61006262000001</v>
      </c>
      <c r="O188" s="6">
        <v>113.07712711000001</v>
      </c>
      <c r="P188" s="6">
        <v>94.066587029999994</v>
      </c>
      <c r="Q188" s="6">
        <v>104.82219784</v>
      </c>
      <c r="R188" s="6">
        <v>120.69979641</v>
      </c>
      <c r="S188" s="6">
        <v>131.27775015999998</v>
      </c>
      <c r="T188" s="6">
        <v>179.88601151999998</v>
      </c>
      <c r="U188" s="3">
        <v>211.55384652000001</v>
      </c>
      <c r="V188" s="3">
        <v>148.57741865</v>
      </c>
      <c r="W188" s="3">
        <v>181.38649063</v>
      </c>
    </row>
    <row r="189" spans="2:23" x14ac:dyDescent="0.2">
      <c r="B189" s="3" t="s">
        <v>28</v>
      </c>
      <c r="C189" s="3">
        <v>53.184055489999999</v>
      </c>
      <c r="D189" s="3">
        <v>56.216999999999999</v>
      </c>
      <c r="E189" s="3">
        <v>61.932000000000002</v>
      </c>
      <c r="F189" s="3">
        <v>68.469100000000012</v>
      </c>
      <c r="G189" s="3">
        <v>75.494259999999997</v>
      </c>
      <c r="H189" s="3">
        <v>80.056970000000007</v>
      </c>
      <c r="I189" s="3">
        <v>49.460599999999999</v>
      </c>
      <c r="J189" s="3">
        <v>36.363669999999999</v>
      </c>
      <c r="K189" s="3">
        <v>36.363669999999999</v>
      </c>
      <c r="L189" s="3">
        <v>31.759160000000001</v>
      </c>
      <c r="M189" s="3">
        <v>20.368045519999999</v>
      </c>
      <c r="N189" s="3">
        <v>14.076807179999998</v>
      </c>
      <c r="O189" s="6">
        <v>10.5039163</v>
      </c>
      <c r="P189" s="6">
        <v>10.223751009999999</v>
      </c>
      <c r="Q189" s="6">
        <v>11.768776990000001</v>
      </c>
      <c r="R189" s="6">
        <v>11.876698540000001</v>
      </c>
      <c r="S189" s="6">
        <v>15.820241360000001</v>
      </c>
      <c r="T189" s="6">
        <v>19.938559800000004</v>
      </c>
      <c r="U189" s="3">
        <v>22.330053459999995</v>
      </c>
      <c r="V189" s="3">
        <v>13.85179306</v>
      </c>
      <c r="W189" s="3">
        <v>17.148444230000003</v>
      </c>
    </row>
    <row r="190" spans="2:23" s="22" customFormat="1" x14ac:dyDescent="0.2">
      <c r="B190" s="21" t="s">
        <v>29</v>
      </c>
      <c r="C190" s="21">
        <f>SUM(C175:C189)</f>
        <v>1188.91811594</v>
      </c>
      <c r="D190" s="21">
        <f t="shared" ref="D190" si="211">SUM(D175:D189)</f>
        <v>1300.1740000000002</v>
      </c>
      <c r="E190" s="21">
        <f t="shared" ref="E190" si="212">SUM(E175:E189)</f>
        <v>1471.2650000000001</v>
      </c>
      <c r="F190" s="21">
        <f t="shared" ref="F190" si="213">SUM(F175:F189)</f>
        <v>1706.0928299999998</v>
      </c>
      <c r="G190" s="21">
        <f t="shared" ref="G190" si="214">SUM(G175:G189)</f>
        <v>1918.25101</v>
      </c>
      <c r="H190" s="21">
        <f t="shared" ref="H190" si="215">SUM(H175:H189)</f>
        <v>1983.5683899999999</v>
      </c>
      <c r="I190" s="21">
        <f t="shared" ref="I190" si="216">SUM(I175:I189)</f>
        <v>1151.3978699999998</v>
      </c>
      <c r="J190" s="21">
        <f t="shared" ref="J190" si="217">SUM(J175:J189)</f>
        <v>740.21375</v>
      </c>
      <c r="K190" s="21">
        <f t="shared" ref="K190" si="218">SUM(K175:K189)</f>
        <v>740.21375</v>
      </c>
      <c r="L190" s="21">
        <f t="shared" ref="L190" si="219">SUM(L175:L189)</f>
        <v>670.77976999999998</v>
      </c>
      <c r="M190" s="21">
        <f t="shared" ref="M190" si="220">SUM(M175:M189)</f>
        <v>504.87787829000001</v>
      </c>
      <c r="N190" s="21">
        <f t="shared" ref="N190" si="221">SUM(N175:N189)</f>
        <v>388.48830860000004</v>
      </c>
      <c r="O190" s="21">
        <f t="shared" ref="O190" si="222">SUM(O175:O189)</f>
        <v>295.29277551000007</v>
      </c>
      <c r="P190" s="21">
        <f t="shared" ref="P190" si="223">SUM(P175:P189)</f>
        <v>288.90844062999997</v>
      </c>
      <c r="Q190" s="21">
        <f t="shared" ref="Q190" si="224">SUM(Q175:Q189)</f>
        <v>319.87482248999993</v>
      </c>
      <c r="R190" s="21">
        <f t="shared" ref="R190" si="225">SUM(R175:R189)</f>
        <v>368.41256540999996</v>
      </c>
      <c r="S190" s="21">
        <f t="shared" ref="S190:W190" si="226">SUM(S175:S189)</f>
        <v>425.56066546999995</v>
      </c>
      <c r="T190" s="21">
        <f t="shared" si="226"/>
        <v>549.48373192000008</v>
      </c>
      <c r="U190" s="21">
        <f t="shared" si="226"/>
        <v>633.23918368</v>
      </c>
      <c r="V190" s="21">
        <f t="shared" si="226"/>
        <v>407.69024590999999</v>
      </c>
      <c r="W190" s="21">
        <f t="shared" si="226"/>
        <v>494.00082093999993</v>
      </c>
    </row>
    <row r="193" spans="2:23" x14ac:dyDescent="0.2">
      <c r="B193" t="s">
        <v>8</v>
      </c>
      <c r="J193" s="2" t="s">
        <v>12</v>
      </c>
      <c r="K193" s="2" t="s">
        <v>13</v>
      </c>
    </row>
    <row r="194" spans="2:23" x14ac:dyDescent="0.2">
      <c r="C194" s="2">
        <v>2002</v>
      </c>
      <c r="D194" s="2">
        <f>C194+1</f>
        <v>2003</v>
      </c>
      <c r="E194" s="2">
        <f t="shared" ref="E194" si="227">D194+1</f>
        <v>2004</v>
      </c>
      <c r="F194" s="2">
        <f t="shared" ref="F194" si="228">E194+1</f>
        <v>2005</v>
      </c>
      <c r="G194" s="2">
        <f t="shared" ref="G194" si="229">F194+1</f>
        <v>2006</v>
      </c>
      <c r="H194" s="2">
        <f t="shared" ref="H194" si="230">G194+1</f>
        <v>2007</v>
      </c>
      <c r="I194" s="2">
        <f t="shared" ref="I194" si="231">H194+1</f>
        <v>2008</v>
      </c>
      <c r="J194" s="2">
        <f t="shared" ref="J194" si="232">I194+1</f>
        <v>2009</v>
      </c>
      <c r="K194" s="2">
        <v>2009</v>
      </c>
      <c r="L194" s="2">
        <v>2010</v>
      </c>
      <c r="M194" s="2">
        <v>2011</v>
      </c>
      <c r="N194" s="2">
        <v>2012</v>
      </c>
      <c r="O194" s="2">
        <v>2013</v>
      </c>
      <c r="P194" s="2">
        <v>2014</v>
      </c>
      <c r="Q194" s="2">
        <v>2015</v>
      </c>
      <c r="R194" s="2">
        <v>2016</v>
      </c>
      <c r="S194" s="2">
        <v>2017</v>
      </c>
      <c r="T194" s="2">
        <v>2018</v>
      </c>
      <c r="U194" s="17">
        <f>T194+1</f>
        <v>2019</v>
      </c>
      <c r="V194" s="17">
        <f>U194+1</f>
        <v>2020</v>
      </c>
      <c r="W194" s="17">
        <f>V194+1</f>
        <v>2021</v>
      </c>
    </row>
    <row r="195" spans="2:23" x14ac:dyDescent="0.2">
      <c r="B195" s="3" t="s">
        <v>14</v>
      </c>
      <c r="C195" s="3">
        <v>140.07573980000001</v>
      </c>
      <c r="D195" s="3">
        <v>148.63</v>
      </c>
      <c r="E195" s="3">
        <v>151.86591999999999</v>
      </c>
      <c r="F195" s="3">
        <v>151.27461</v>
      </c>
      <c r="G195" s="3">
        <v>153.05037999999999</v>
      </c>
      <c r="H195" s="3">
        <v>155.59484</v>
      </c>
      <c r="I195" s="3">
        <v>147.80998</v>
      </c>
      <c r="J195" s="3">
        <v>139.42174</v>
      </c>
      <c r="K195" s="3">
        <v>139.42174</v>
      </c>
      <c r="L195" s="3">
        <v>136.44629</v>
      </c>
      <c r="M195" s="3">
        <v>132.26335612</v>
      </c>
      <c r="N195" s="3">
        <v>124.67610746</v>
      </c>
      <c r="O195" s="3">
        <v>31.194767030000008</v>
      </c>
      <c r="P195" s="3"/>
      <c r="Q195" s="3"/>
      <c r="R195" s="3"/>
      <c r="S195" s="3"/>
    </row>
    <row r="196" spans="2:23" x14ac:dyDescent="0.2">
      <c r="B196" s="3" t="s">
        <v>15</v>
      </c>
      <c r="C196" s="3">
        <v>50.166744279999989</v>
      </c>
      <c r="D196" s="3">
        <v>53.444000000000003</v>
      </c>
      <c r="E196" s="3">
        <v>56.158079999999998</v>
      </c>
      <c r="F196" s="3">
        <v>56.207230000000003</v>
      </c>
      <c r="G196" s="3">
        <v>57.986280000000001</v>
      </c>
      <c r="H196" s="3">
        <v>60.147589999999994</v>
      </c>
      <c r="I196" s="3">
        <v>59.09695</v>
      </c>
      <c r="J196" s="3">
        <v>57.351500000000001</v>
      </c>
      <c r="K196" s="3">
        <v>57.351500000000001</v>
      </c>
      <c r="L196" s="3">
        <v>56.603970000000004</v>
      </c>
      <c r="M196" s="3">
        <v>54.321863720000003</v>
      </c>
      <c r="N196" s="3">
        <v>51.622485429999998</v>
      </c>
      <c r="O196" s="3">
        <v>13.867980710000001</v>
      </c>
      <c r="P196" s="3"/>
      <c r="Q196" s="3"/>
      <c r="R196" s="3"/>
      <c r="S196" s="3"/>
    </row>
    <row r="197" spans="2:23" x14ac:dyDescent="0.2">
      <c r="B197" s="3" t="s">
        <v>16</v>
      </c>
      <c r="C197" s="3">
        <v>124.89413495000001</v>
      </c>
      <c r="D197" s="3">
        <v>136.91</v>
      </c>
      <c r="E197" s="3">
        <v>144.3663</v>
      </c>
      <c r="F197" s="3">
        <v>148.71218999999999</v>
      </c>
      <c r="G197" s="3">
        <v>153.88024999999999</v>
      </c>
      <c r="H197" s="3">
        <v>158.19588000000002</v>
      </c>
      <c r="I197" s="3">
        <v>148.75708</v>
      </c>
      <c r="J197" s="3">
        <v>141.18187</v>
      </c>
      <c r="K197" s="3">
        <v>141.18187</v>
      </c>
      <c r="L197" s="3">
        <v>138.68610999999999</v>
      </c>
      <c r="M197" s="3">
        <v>130.59618452000001</v>
      </c>
      <c r="N197" s="3">
        <v>119.68697981999999</v>
      </c>
      <c r="O197" s="3">
        <v>30.560045820000006</v>
      </c>
      <c r="P197" s="3"/>
      <c r="Q197" s="3"/>
      <c r="R197" s="3"/>
      <c r="S197" s="3"/>
    </row>
    <row r="198" spans="2:23" x14ac:dyDescent="0.2">
      <c r="B198" s="3" t="s">
        <v>17</v>
      </c>
      <c r="C198" s="3">
        <v>18.637020080000003</v>
      </c>
      <c r="D198" s="3">
        <v>19.346</v>
      </c>
      <c r="E198" s="3">
        <v>19.898869999999999</v>
      </c>
      <c r="F198" s="3">
        <v>19.61018</v>
      </c>
      <c r="G198" s="3">
        <v>19.98638</v>
      </c>
      <c r="H198" s="3">
        <v>20.547740000000001</v>
      </c>
      <c r="I198" s="3">
        <v>20.114239999999999</v>
      </c>
      <c r="J198" s="3">
        <v>19.640789999999999</v>
      </c>
      <c r="K198" s="3">
        <v>19.640789999999999</v>
      </c>
      <c r="L198" s="3">
        <v>19.26586</v>
      </c>
      <c r="M198" s="3">
        <v>18.360038370000002</v>
      </c>
      <c r="N198" s="3">
        <v>17.10647831</v>
      </c>
      <c r="O198" s="3">
        <v>4.4776123300000004</v>
      </c>
      <c r="P198" s="3"/>
      <c r="Q198" s="3"/>
      <c r="R198" s="3"/>
      <c r="S198" s="3"/>
    </row>
    <row r="199" spans="2:23" x14ac:dyDescent="0.2">
      <c r="B199" s="3" t="s">
        <v>18</v>
      </c>
      <c r="C199" s="3">
        <v>11.812627979999998</v>
      </c>
      <c r="D199" s="3">
        <v>12.468</v>
      </c>
      <c r="E199" s="3">
        <v>13.48076</v>
      </c>
      <c r="F199" s="3">
        <v>13.443989999999999</v>
      </c>
      <c r="G199" s="3">
        <v>13.79181</v>
      </c>
      <c r="H199" s="3">
        <v>14.33475</v>
      </c>
      <c r="I199" s="3">
        <v>13.74348</v>
      </c>
      <c r="J199" s="3">
        <v>13.00576</v>
      </c>
      <c r="K199" s="3">
        <v>13.00576</v>
      </c>
      <c r="L199" s="3">
        <v>13.14218</v>
      </c>
      <c r="M199" s="3">
        <v>12.762152460000001</v>
      </c>
      <c r="N199" s="3">
        <v>11.79749846</v>
      </c>
      <c r="O199" s="3">
        <v>2.8360513799999998</v>
      </c>
      <c r="P199" s="3"/>
      <c r="Q199" s="3"/>
      <c r="R199" s="3"/>
      <c r="S199" s="3"/>
    </row>
    <row r="200" spans="2:23" x14ac:dyDescent="0.2">
      <c r="B200" s="3" t="s">
        <v>19</v>
      </c>
      <c r="C200" s="3">
        <v>6.0253488299999995</v>
      </c>
      <c r="D200" s="3">
        <v>7.9489999999999998</v>
      </c>
      <c r="E200" s="3">
        <v>7.6694000000000004</v>
      </c>
      <c r="F200" s="3">
        <v>7.3789600000000002</v>
      </c>
      <c r="G200" s="3">
        <v>7.49838</v>
      </c>
      <c r="H200" s="3">
        <v>7.5674999999999999</v>
      </c>
      <c r="I200" s="3">
        <v>7.75671</v>
      </c>
      <c r="J200" s="3">
        <v>7.4362599999999999</v>
      </c>
      <c r="K200" s="3">
        <v>7.4362599999999999</v>
      </c>
      <c r="L200" s="3">
        <v>6.7962299999999995</v>
      </c>
      <c r="M200" s="3">
        <v>6.4520049200000003</v>
      </c>
      <c r="N200" s="3">
        <v>6.024861940000001</v>
      </c>
      <c r="O200" s="3">
        <v>1.6510226100000003</v>
      </c>
      <c r="P200" s="3"/>
      <c r="Q200" s="3"/>
      <c r="R200" s="3"/>
      <c r="S200" s="3"/>
    </row>
    <row r="201" spans="2:23" x14ac:dyDescent="0.2">
      <c r="B201" s="3" t="s">
        <v>20</v>
      </c>
      <c r="C201" s="3">
        <v>28.666304949999997</v>
      </c>
      <c r="D201" s="3">
        <v>30.308</v>
      </c>
      <c r="E201" s="3">
        <v>32.488700000000001</v>
      </c>
      <c r="F201" s="3">
        <v>34.548639999999999</v>
      </c>
      <c r="G201" s="3">
        <v>35.931950000000001</v>
      </c>
      <c r="H201" s="3">
        <v>36.789870000000001</v>
      </c>
      <c r="I201" s="3">
        <v>33.931939999999997</v>
      </c>
      <c r="J201" s="3">
        <v>32.427230000000002</v>
      </c>
      <c r="K201" s="3">
        <v>32.427230000000002</v>
      </c>
      <c r="L201" s="3">
        <v>31.45881</v>
      </c>
      <c r="M201" s="3">
        <v>30.615440360000001</v>
      </c>
      <c r="N201" s="3">
        <v>28.827990969999998</v>
      </c>
      <c r="O201" s="3">
        <v>7.4014408499999984</v>
      </c>
      <c r="P201" s="3"/>
      <c r="Q201" s="3"/>
      <c r="R201" s="3"/>
      <c r="S201" s="3"/>
    </row>
    <row r="202" spans="2:23" x14ac:dyDescent="0.2">
      <c r="B202" s="3" t="s">
        <v>21</v>
      </c>
      <c r="C202" s="3">
        <v>87.188977309999999</v>
      </c>
      <c r="D202" s="3">
        <v>93.286000000000001</v>
      </c>
      <c r="E202" s="3">
        <v>96.022220000000004</v>
      </c>
      <c r="F202" s="3">
        <v>100.44434</v>
      </c>
      <c r="G202" s="3">
        <v>101.18891000000001</v>
      </c>
      <c r="H202" s="3">
        <v>102.99825999999999</v>
      </c>
      <c r="I202" s="3">
        <v>97.156450000000007</v>
      </c>
      <c r="J202" s="3">
        <v>89.266130000000004</v>
      </c>
      <c r="K202" s="3">
        <v>89.266130000000004</v>
      </c>
      <c r="L202" s="3">
        <v>87.023390000000006</v>
      </c>
      <c r="M202" s="3">
        <v>83.024757620000003</v>
      </c>
      <c r="N202" s="3">
        <v>76.409640920000001</v>
      </c>
      <c r="O202" s="3">
        <v>19.548703380000003</v>
      </c>
      <c r="P202" s="3"/>
      <c r="Q202" s="3"/>
      <c r="R202" s="3"/>
      <c r="S202" s="3"/>
    </row>
    <row r="203" spans="2:23" x14ac:dyDescent="0.2">
      <c r="B203" s="3" t="s">
        <v>22</v>
      </c>
      <c r="C203" s="3">
        <v>30.891300939999997</v>
      </c>
      <c r="D203" s="3">
        <v>32.893999999999998</v>
      </c>
      <c r="E203" s="3">
        <v>34.359290000000001</v>
      </c>
      <c r="F203" s="3">
        <v>36.285879999999999</v>
      </c>
      <c r="G203" s="3">
        <v>37.077530000000003</v>
      </c>
      <c r="H203" s="3">
        <v>38.921699999999994</v>
      </c>
      <c r="I203" s="3">
        <v>37.506320000000002</v>
      </c>
      <c r="J203" s="3">
        <v>35.41771</v>
      </c>
      <c r="K203" s="3">
        <v>35.41771</v>
      </c>
      <c r="L203" s="3">
        <v>34.774149999999999</v>
      </c>
      <c r="M203" s="3">
        <v>33.470597780000006</v>
      </c>
      <c r="N203" s="3">
        <v>32.12028935</v>
      </c>
      <c r="O203" s="3">
        <v>8.5616301700000008</v>
      </c>
      <c r="P203" s="3"/>
      <c r="Q203" s="3"/>
      <c r="R203" s="3"/>
      <c r="S203" s="3"/>
    </row>
    <row r="204" spans="2:23" x14ac:dyDescent="0.2">
      <c r="B204" s="3" t="s">
        <v>23</v>
      </c>
      <c r="C204" s="3">
        <v>51.5819106</v>
      </c>
      <c r="D204" s="3">
        <v>56.075000000000003</v>
      </c>
      <c r="E204" s="3">
        <v>58.206910000000001</v>
      </c>
      <c r="F204" s="3">
        <v>62.925899999999999</v>
      </c>
      <c r="G204" s="3">
        <v>61.12867</v>
      </c>
      <c r="H204" s="3">
        <v>62.950489999999995</v>
      </c>
      <c r="I204" s="3">
        <v>59.316420000000001</v>
      </c>
      <c r="J204" s="3">
        <v>55.434240000000003</v>
      </c>
      <c r="K204" s="3">
        <v>55.434240000000003</v>
      </c>
      <c r="L204" s="3">
        <v>53.312460000000002</v>
      </c>
      <c r="M204" s="3">
        <v>50.708073800000001</v>
      </c>
      <c r="N204" s="3">
        <v>46.044218200000003</v>
      </c>
      <c r="O204" s="3">
        <v>11.70010553</v>
      </c>
      <c r="P204" s="3"/>
      <c r="Q204" s="3"/>
      <c r="R204" s="3"/>
      <c r="S204" s="3"/>
    </row>
    <row r="205" spans="2:23" x14ac:dyDescent="0.2">
      <c r="B205" s="3" t="s">
        <v>24</v>
      </c>
      <c r="C205" s="3">
        <v>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3">
        <v>0</v>
      </c>
      <c r="O205" s="3">
        <v>0</v>
      </c>
      <c r="P205" s="3"/>
      <c r="Q205" s="3"/>
      <c r="R205" s="3"/>
      <c r="S205" s="3"/>
    </row>
    <row r="206" spans="2:23" x14ac:dyDescent="0.2">
      <c r="B206" s="3" t="s">
        <v>25</v>
      </c>
      <c r="C206" s="3">
        <v>18.658398510000001</v>
      </c>
      <c r="D206" s="3">
        <v>19.84</v>
      </c>
      <c r="E206" s="3">
        <v>22.051290000000002</v>
      </c>
      <c r="F206" s="3">
        <v>23.110019999999999</v>
      </c>
      <c r="G206" s="3">
        <v>24.229379999999999</v>
      </c>
      <c r="H206" s="3">
        <v>25.54382</v>
      </c>
      <c r="I206" s="3">
        <v>25.900390000000002</v>
      </c>
      <c r="J206" s="3">
        <v>25.164909999999999</v>
      </c>
      <c r="K206" s="3">
        <v>25.164909999999999</v>
      </c>
      <c r="L206" s="3">
        <v>24.918200000000002</v>
      </c>
      <c r="M206" s="3">
        <v>24.114288739999999</v>
      </c>
      <c r="N206" s="3">
        <v>21.961571419999999</v>
      </c>
      <c r="O206" s="3">
        <v>5.5337853799999994</v>
      </c>
      <c r="P206" s="3"/>
      <c r="Q206" s="3"/>
      <c r="R206" s="3"/>
      <c r="S206" s="3"/>
    </row>
    <row r="207" spans="2:23" x14ac:dyDescent="0.2">
      <c r="B207" s="3" t="s">
        <v>26</v>
      </c>
      <c r="C207" s="3">
        <v>18.306608570000002</v>
      </c>
      <c r="D207" s="3">
        <v>19.696999999999999</v>
      </c>
      <c r="E207" s="3">
        <v>19.531610000000001</v>
      </c>
      <c r="F207" s="3">
        <v>20.187139999999999</v>
      </c>
      <c r="G207" s="3">
        <v>20.924399999999999</v>
      </c>
      <c r="H207" s="3">
        <v>21.447029999999998</v>
      </c>
      <c r="I207" s="3">
        <v>20.632020000000001</v>
      </c>
      <c r="J207" s="3">
        <v>19.814990000000002</v>
      </c>
      <c r="K207" s="3">
        <v>19.814990000000002</v>
      </c>
      <c r="L207" s="3">
        <v>19.231549999999999</v>
      </c>
      <c r="M207" s="3">
        <v>18.775699600000003</v>
      </c>
      <c r="N207" s="3">
        <v>18.169538680000002</v>
      </c>
      <c r="O207" s="3">
        <v>3.8419403100000005</v>
      </c>
      <c r="P207" s="3"/>
      <c r="Q207" s="3"/>
      <c r="R207" s="3"/>
      <c r="S207" s="3"/>
    </row>
    <row r="208" spans="2:23" x14ac:dyDescent="0.2">
      <c r="B208" s="3" t="s">
        <v>27</v>
      </c>
      <c r="C208" s="3">
        <v>98.671407439999996</v>
      </c>
      <c r="D208" s="3">
        <v>89.251999999999995</v>
      </c>
      <c r="E208" s="3">
        <v>95.098070000000007</v>
      </c>
      <c r="F208" s="3">
        <v>93.778689999999997</v>
      </c>
      <c r="G208" s="3">
        <v>94.905749999999998</v>
      </c>
      <c r="H208" s="3">
        <v>95.065669999999997</v>
      </c>
      <c r="I208" s="3">
        <v>92.165520000000001</v>
      </c>
      <c r="J208" s="3">
        <v>89.081850000000003</v>
      </c>
      <c r="K208" s="3">
        <v>89.081850000000003</v>
      </c>
      <c r="L208" s="3">
        <v>87.908760000000001</v>
      </c>
      <c r="M208" s="3">
        <v>84.804815779999998</v>
      </c>
      <c r="N208" s="3">
        <v>82.435144610000009</v>
      </c>
      <c r="O208" s="3">
        <v>23.186270740000001</v>
      </c>
      <c r="P208" s="3"/>
      <c r="Q208" s="3"/>
      <c r="R208" s="3"/>
      <c r="S208" s="3"/>
    </row>
    <row r="209" spans="2:23" x14ac:dyDescent="0.2">
      <c r="B209" s="3" t="s">
        <v>28</v>
      </c>
      <c r="C209" s="3">
        <v>67.400981250000001</v>
      </c>
      <c r="D209" s="3">
        <v>70.14</v>
      </c>
      <c r="E209" s="3">
        <v>76.848590000000002</v>
      </c>
      <c r="F209" s="3">
        <v>77.986440000000002</v>
      </c>
      <c r="G209" s="3">
        <v>82.286490000000001</v>
      </c>
      <c r="H209" s="3">
        <v>88.009600000000006</v>
      </c>
      <c r="I209" s="3">
        <v>84.699070000000006</v>
      </c>
      <c r="J209" s="3">
        <v>79.547830000000005</v>
      </c>
      <c r="K209" s="3">
        <v>79.547830000000005</v>
      </c>
      <c r="L209" s="3">
        <v>78.526399999999995</v>
      </c>
      <c r="M209" s="3">
        <v>75.653047970000003</v>
      </c>
      <c r="N209" s="3">
        <v>63.844029029999994</v>
      </c>
      <c r="O209" s="3">
        <v>14.987647169999999</v>
      </c>
      <c r="P209" s="3"/>
      <c r="Q209" s="3"/>
      <c r="R209" s="3"/>
      <c r="S209" s="3"/>
    </row>
    <row r="210" spans="2:23" s="22" customFormat="1" x14ac:dyDescent="0.2">
      <c r="B210" s="21" t="s">
        <v>29</v>
      </c>
      <c r="C210" s="21">
        <f>SUM(C195:C209)</f>
        <v>752.97750549</v>
      </c>
      <c r="D210" s="21">
        <f t="shared" ref="D210" si="233">SUM(D195:D209)</f>
        <v>790.23900000000003</v>
      </c>
      <c r="E210" s="21">
        <f t="shared" ref="E210" si="234">SUM(E195:E209)</f>
        <v>828.04601000000002</v>
      </c>
      <c r="F210" s="21">
        <f t="shared" ref="F210" si="235">SUM(F195:F209)</f>
        <v>845.89420999999993</v>
      </c>
      <c r="G210" s="21">
        <f t="shared" ref="G210" si="236">SUM(G195:G209)</f>
        <v>863.86655999999994</v>
      </c>
      <c r="H210" s="21">
        <f t="shared" ref="H210" si="237">SUM(H195:H209)</f>
        <v>888.11473999999987</v>
      </c>
      <c r="I210" s="21">
        <f t="shared" ref="I210" si="238">SUM(I195:I209)</f>
        <v>848.58656999999994</v>
      </c>
      <c r="J210" s="21">
        <f t="shared" ref="J210" si="239">SUM(J195:J209)</f>
        <v>804.19280999999989</v>
      </c>
      <c r="K210" s="21">
        <f t="shared" ref="K210" si="240">SUM(K195:K209)</f>
        <v>804.19280999999989</v>
      </c>
      <c r="L210" s="21">
        <f t="shared" ref="L210" si="241">SUM(L195:L209)</f>
        <v>788.09435999999982</v>
      </c>
      <c r="M210" s="21">
        <f t="shared" ref="M210" si="242">SUM(M195:M209)</f>
        <v>755.92232175999993</v>
      </c>
      <c r="N210" s="21">
        <f t="shared" ref="N210" si="243">SUM(N195:N209)</f>
        <v>700.72683460000007</v>
      </c>
      <c r="O210" s="21">
        <f t="shared" ref="O210" si="244">SUM(O195:O209)</f>
        <v>179.34900341000005</v>
      </c>
      <c r="P210" s="21">
        <f t="shared" ref="P210" si="245">SUM(P195:P209)</f>
        <v>0</v>
      </c>
      <c r="Q210" s="21">
        <f t="shared" ref="Q210" si="246">SUM(Q195:Q209)</f>
        <v>0</v>
      </c>
      <c r="R210" s="21">
        <f t="shared" ref="R210" si="247">SUM(R195:R209)</f>
        <v>0</v>
      </c>
      <c r="S210" s="21">
        <f t="shared" ref="S210:U210" si="248">SUM(S195:S209)</f>
        <v>0</v>
      </c>
      <c r="T210" s="21">
        <f t="shared" si="248"/>
        <v>0</v>
      </c>
      <c r="U210" s="21">
        <f t="shared" si="248"/>
        <v>0</v>
      </c>
      <c r="V210" s="21">
        <f t="shared" ref="V210:W210" si="249">SUM(V195:V209)</f>
        <v>0</v>
      </c>
      <c r="W210" s="21">
        <f t="shared" si="249"/>
        <v>0</v>
      </c>
    </row>
    <row r="213" spans="2:23" x14ac:dyDescent="0.2">
      <c r="B213" t="s">
        <v>9</v>
      </c>
      <c r="J213" s="2" t="s">
        <v>12</v>
      </c>
      <c r="K213" s="2" t="s">
        <v>13</v>
      </c>
    </row>
    <row r="214" spans="2:23" x14ac:dyDescent="0.2">
      <c r="C214" s="2">
        <v>2002</v>
      </c>
      <c r="D214" s="2">
        <f>C214+1</f>
        <v>2003</v>
      </c>
      <c r="E214" s="2">
        <f t="shared" ref="E214" si="250">D214+1</f>
        <v>2004</v>
      </c>
      <c r="F214" s="2">
        <f t="shared" ref="F214" si="251">E214+1</f>
        <v>2005</v>
      </c>
      <c r="G214" s="2">
        <f t="shared" ref="G214" si="252">F214+1</f>
        <v>2006</v>
      </c>
      <c r="H214" s="2">
        <f t="shared" ref="H214" si="253">G214+1</f>
        <v>2007</v>
      </c>
      <c r="I214" s="2">
        <f t="shared" ref="I214" si="254">H214+1</f>
        <v>2008</v>
      </c>
      <c r="J214" s="2">
        <f t="shared" ref="J214" si="255">I214+1</f>
        <v>2009</v>
      </c>
      <c r="K214" s="2">
        <v>2009</v>
      </c>
      <c r="L214" s="2">
        <v>2010</v>
      </c>
      <c r="M214" s="2">
        <v>2011</v>
      </c>
      <c r="N214" s="2">
        <v>2012</v>
      </c>
      <c r="O214" s="2">
        <v>2013</v>
      </c>
      <c r="P214" s="2">
        <v>2014</v>
      </c>
      <c r="Q214" s="2">
        <v>2015</v>
      </c>
      <c r="R214" s="2">
        <v>2016</v>
      </c>
      <c r="S214" s="2">
        <v>2017</v>
      </c>
      <c r="T214" s="2">
        <v>2018</v>
      </c>
      <c r="U214" s="17">
        <f>T214+1</f>
        <v>2019</v>
      </c>
      <c r="V214" s="17">
        <f>U214+1</f>
        <v>2020</v>
      </c>
      <c r="W214" s="17">
        <f>V214+1</f>
        <v>2021</v>
      </c>
    </row>
    <row r="215" spans="2:23" x14ac:dyDescent="0.2">
      <c r="B215" s="3" t="s">
        <v>14</v>
      </c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7">
        <v>10.107899999999999</v>
      </c>
      <c r="O215" s="8">
        <v>8.8136900000000011</v>
      </c>
      <c r="P215" s="8">
        <v>9.5221800000000005</v>
      </c>
      <c r="Q215" s="8">
        <v>3.8498215299999994</v>
      </c>
      <c r="R215" s="8">
        <v>22.103028010000003</v>
      </c>
      <c r="S215" s="8">
        <v>20.849922249999999</v>
      </c>
      <c r="T215" s="8">
        <v>22.109843470000001</v>
      </c>
      <c r="U215" s="7">
        <v>27.720337610000001</v>
      </c>
      <c r="V215" s="7">
        <v>22.392643170000003</v>
      </c>
      <c r="W215" s="29">
        <v>24.5274903</v>
      </c>
    </row>
    <row r="216" spans="2:23" x14ac:dyDescent="0.2">
      <c r="B216" s="3" t="s">
        <v>15</v>
      </c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7">
        <v>3.7309699999999997</v>
      </c>
      <c r="O216" s="8">
        <v>3.3681199999999998</v>
      </c>
      <c r="P216" s="8">
        <v>3.4014099999999998</v>
      </c>
      <c r="Q216" s="8">
        <v>1.4098319299999997</v>
      </c>
      <c r="R216" s="8">
        <v>7.4850664299999998</v>
      </c>
      <c r="S216" s="8">
        <v>7.2430076299999984</v>
      </c>
      <c r="T216" s="8">
        <v>7.5752774799999996</v>
      </c>
      <c r="U216" s="7">
        <v>8.4021722499999996</v>
      </c>
      <c r="V216" s="7">
        <v>6.7431956400000006</v>
      </c>
      <c r="W216" s="29">
        <v>7.9060409099999998</v>
      </c>
    </row>
    <row r="217" spans="2:23" x14ac:dyDescent="0.2">
      <c r="B217" s="3" t="s">
        <v>16</v>
      </c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7">
        <v>10.87735</v>
      </c>
      <c r="O217" s="8">
        <v>6.9536800000000003</v>
      </c>
      <c r="P217" s="9">
        <v>2.5524200000000001</v>
      </c>
      <c r="Q217" s="9">
        <v>3.2872991300000001</v>
      </c>
      <c r="R217" s="9">
        <v>18.851788720000002</v>
      </c>
      <c r="S217" s="9">
        <v>19.772190810000001</v>
      </c>
      <c r="T217" s="9">
        <v>22.660585429999998</v>
      </c>
      <c r="U217" s="7">
        <v>27.794249579999999</v>
      </c>
      <c r="V217" s="7">
        <v>20.631738470000002</v>
      </c>
      <c r="W217" s="29">
        <v>23.395898010000003</v>
      </c>
    </row>
    <row r="218" spans="2:23" x14ac:dyDescent="0.2">
      <c r="B218" s="3" t="s">
        <v>17</v>
      </c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7">
        <v>1.4205699999999999</v>
      </c>
      <c r="O218" s="8">
        <v>1.4643699999999999</v>
      </c>
      <c r="P218" s="8">
        <v>1.8666099999999999</v>
      </c>
      <c r="Q218" s="8">
        <v>0.55157722999999992</v>
      </c>
      <c r="R218" s="8">
        <v>3.7353909299999999</v>
      </c>
      <c r="S218" s="8">
        <v>3.5380919300000002</v>
      </c>
      <c r="T218" s="8">
        <v>3.7870527799999998</v>
      </c>
      <c r="U218" s="7">
        <v>3.9894959399999994</v>
      </c>
      <c r="V218" s="7">
        <v>3.1286306399999999</v>
      </c>
      <c r="W218" s="29">
        <v>3.5299322000000002</v>
      </c>
    </row>
    <row r="219" spans="2:23" x14ac:dyDescent="0.2">
      <c r="B219" s="3" t="s">
        <v>18</v>
      </c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7">
        <v>0.79288000000000003</v>
      </c>
      <c r="O219" s="8">
        <v>0.82462000000000002</v>
      </c>
      <c r="P219" s="8">
        <v>0.85357000000000005</v>
      </c>
      <c r="Q219" s="8">
        <v>0.31271704000000011</v>
      </c>
      <c r="R219" s="8">
        <v>1.8934769999999999</v>
      </c>
      <c r="S219" s="8">
        <v>1.59639726</v>
      </c>
      <c r="T219" s="8">
        <v>1.83280964</v>
      </c>
      <c r="U219" s="7">
        <v>2.2035027099999995</v>
      </c>
      <c r="V219" s="7">
        <v>1.67192973</v>
      </c>
      <c r="W219" s="29">
        <v>1.9453131500000003</v>
      </c>
    </row>
    <row r="220" spans="2:23" x14ac:dyDescent="0.2">
      <c r="B220" s="3" t="s">
        <v>19</v>
      </c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7">
        <v>0.43936000000000003</v>
      </c>
      <c r="O220" s="8">
        <v>0.55664000000000002</v>
      </c>
      <c r="P220" s="8">
        <v>0.69241999999999992</v>
      </c>
      <c r="Q220" s="8">
        <v>0.17858406999999998</v>
      </c>
      <c r="R220" s="8">
        <v>1.02810947</v>
      </c>
      <c r="S220" s="8">
        <v>0.94285806999999999</v>
      </c>
      <c r="T220" s="8">
        <v>0.92072841999999999</v>
      </c>
      <c r="U220" s="7">
        <v>1.1818423900000001</v>
      </c>
      <c r="V220" s="7">
        <v>0.96158297999999998</v>
      </c>
      <c r="W220" s="29">
        <v>1.00550998</v>
      </c>
    </row>
    <row r="221" spans="2:23" x14ac:dyDescent="0.2">
      <c r="B221" s="3" t="s">
        <v>20</v>
      </c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7">
        <v>1.9279200000000001</v>
      </c>
      <c r="O221" s="8">
        <v>1.24762</v>
      </c>
      <c r="P221" s="8">
        <v>0.75048999999999999</v>
      </c>
      <c r="Q221" s="8">
        <v>0.65923109999999996</v>
      </c>
      <c r="R221" s="8">
        <v>3.66232377</v>
      </c>
      <c r="S221" s="8">
        <v>3.2596071899999997</v>
      </c>
      <c r="T221" s="8">
        <v>3.5468658</v>
      </c>
      <c r="U221" s="7">
        <v>4.0325204499999998</v>
      </c>
      <c r="V221" s="7">
        <v>3.4207278400000001</v>
      </c>
      <c r="W221" s="29">
        <v>4.00356092</v>
      </c>
    </row>
    <row r="222" spans="2:23" x14ac:dyDescent="0.2">
      <c r="B222" s="3" t="s">
        <v>21</v>
      </c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7">
        <v>6.7741199999999999</v>
      </c>
      <c r="O222" s="8">
        <v>5.3146000000000004</v>
      </c>
      <c r="P222" s="8">
        <v>4.6318199999999994</v>
      </c>
      <c r="Q222" s="8">
        <v>2.4436368100000014</v>
      </c>
      <c r="R222" s="8">
        <v>15.041911230000002</v>
      </c>
      <c r="S222" s="8">
        <v>13.703394640000001</v>
      </c>
      <c r="T222" s="8">
        <v>14.582697609999999</v>
      </c>
      <c r="U222" s="7">
        <v>17.176388580000001</v>
      </c>
      <c r="V222" s="7">
        <v>14.455561230000001</v>
      </c>
      <c r="W222" s="29">
        <v>17.055005770000001</v>
      </c>
    </row>
    <row r="223" spans="2:23" x14ac:dyDescent="0.2">
      <c r="B223" s="3" t="s">
        <v>22</v>
      </c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7">
        <v>1.78521</v>
      </c>
      <c r="O223" s="8">
        <v>1.4586600000000001</v>
      </c>
      <c r="P223" s="7">
        <v>1.56636</v>
      </c>
      <c r="Q223" s="7">
        <v>0.62880057999999994</v>
      </c>
      <c r="R223" s="7">
        <v>3.6757439599999997</v>
      </c>
      <c r="S223" s="7">
        <v>3.3562120899999996</v>
      </c>
      <c r="T223" s="7">
        <v>3.4718625400000001</v>
      </c>
      <c r="U223" s="7">
        <v>4.3161082200000012</v>
      </c>
      <c r="V223" s="7">
        <v>3.4964283100000002</v>
      </c>
      <c r="W223" s="29">
        <v>4.2020950499999987</v>
      </c>
    </row>
    <row r="224" spans="2:23" x14ac:dyDescent="0.2">
      <c r="B224" s="3" t="s">
        <v>23</v>
      </c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7">
        <v>2.74492</v>
      </c>
      <c r="O224" s="8">
        <v>1.8046600000000002</v>
      </c>
      <c r="P224" s="8">
        <v>1.2773399999999999</v>
      </c>
      <c r="Q224" s="8">
        <v>0.81086846999999995</v>
      </c>
      <c r="R224" s="8">
        <v>6.2139610200000002</v>
      </c>
      <c r="S224" s="8">
        <v>5.4968844299999997</v>
      </c>
      <c r="T224" s="8">
        <v>6.8269463500000001</v>
      </c>
      <c r="U224" s="7">
        <v>6.6753090999999998</v>
      </c>
      <c r="V224" s="7">
        <v>5.5577766200000003</v>
      </c>
      <c r="W224" s="29">
        <v>6.5026257300000001</v>
      </c>
    </row>
    <row r="225" spans="2:23" x14ac:dyDescent="0.2">
      <c r="B225" s="3" t="s">
        <v>24</v>
      </c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7">
        <v>2.8154299999999997</v>
      </c>
      <c r="O225" s="8">
        <v>1.7911900000000001</v>
      </c>
      <c r="P225" s="8">
        <v>1.37846</v>
      </c>
      <c r="Q225" s="8">
        <v>0.74390776000000003</v>
      </c>
      <c r="R225" s="8">
        <v>5.1308922800000003</v>
      </c>
      <c r="S225" s="8">
        <v>5.2891988000000003</v>
      </c>
      <c r="T225" s="8">
        <v>6.0948271800000002</v>
      </c>
      <c r="U225" s="7">
        <v>7.5598962199999997</v>
      </c>
      <c r="V225" s="7">
        <v>5.7931731700000002</v>
      </c>
      <c r="W225" s="29">
        <v>6.1867992699999999</v>
      </c>
    </row>
    <row r="226" spans="2:23" x14ac:dyDescent="0.2">
      <c r="B226" s="3" t="s">
        <v>25</v>
      </c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7">
        <v>1.4180200000000001</v>
      </c>
      <c r="O226" s="8">
        <v>0.84111000000000002</v>
      </c>
      <c r="P226" s="8">
        <v>0.35568</v>
      </c>
      <c r="Q226" s="8">
        <v>0.49640540000000005</v>
      </c>
      <c r="R226" s="8">
        <v>2.4352156000000003</v>
      </c>
      <c r="S226" s="8">
        <v>2.4902944000000002</v>
      </c>
      <c r="T226" s="8">
        <v>2.5044727600000001</v>
      </c>
      <c r="U226" s="7">
        <v>3.0989360399999999</v>
      </c>
      <c r="V226" s="7">
        <v>2.4749369499999996</v>
      </c>
      <c r="W226" s="29">
        <v>2.9987699699999997</v>
      </c>
    </row>
    <row r="227" spans="2:23" x14ac:dyDescent="0.2">
      <c r="B227" s="3" t="s">
        <v>26</v>
      </c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7">
        <v>1.46472</v>
      </c>
      <c r="O227" s="8">
        <v>1.2406300000000001</v>
      </c>
      <c r="P227" s="8">
        <v>1.38124</v>
      </c>
      <c r="Q227" s="8">
        <v>0.56355729999999982</v>
      </c>
      <c r="R227" s="8">
        <v>3.5665168</v>
      </c>
      <c r="S227" s="8">
        <v>3.5681889000000004</v>
      </c>
      <c r="T227" s="8">
        <v>4.1825260399999999</v>
      </c>
      <c r="U227" s="7">
        <v>4.8696377799999997</v>
      </c>
      <c r="V227" s="7">
        <v>3.6976108499999998</v>
      </c>
      <c r="W227" s="29">
        <v>3.9273810699999996</v>
      </c>
    </row>
    <row r="228" spans="2:23" x14ac:dyDescent="0.2">
      <c r="B228" s="3" t="s">
        <v>27</v>
      </c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7">
        <v>8.8938700000000015</v>
      </c>
      <c r="O228" s="8">
        <v>9.2700599999999991</v>
      </c>
      <c r="P228" s="8">
        <v>12.255000000000001</v>
      </c>
      <c r="Q228" s="8">
        <v>3.7623258599999998</v>
      </c>
      <c r="R228" s="8">
        <v>23.617158930000002</v>
      </c>
      <c r="S228" s="8">
        <v>20.715106359999996</v>
      </c>
      <c r="T228" s="8">
        <v>22.985436679999999</v>
      </c>
      <c r="U228" s="7">
        <v>27.41608626</v>
      </c>
      <c r="V228" s="7">
        <v>20.36568334</v>
      </c>
      <c r="W228" s="29">
        <v>21.959573060000004</v>
      </c>
    </row>
    <row r="229" spans="2:23" x14ac:dyDescent="0.2">
      <c r="B229" s="3" t="s">
        <v>28</v>
      </c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7">
        <v>3.3556300000000001</v>
      </c>
      <c r="O229" s="8">
        <v>3.2061100000000002</v>
      </c>
      <c r="P229" s="8">
        <v>3.5757300000000001</v>
      </c>
      <c r="Q229" s="8">
        <v>1.2803816100000003</v>
      </c>
      <c r="R229" s="8">
        <v>7.2698183299999988</v>
      </c>
      <c r="S229" s="8">
        <v>6.9581560299999996</v>
      </c>
      <c r="T229" s="8">
        <v>7.3765292599999999</v>
      </c>
      <c r="U229" s="7">
        <v>8.0757203400000002</v>
      </c>
      <c r="V229" s="7">
        <v>6.5250346700000001</v>
      </c>
      <c r="W229" s="29">
        <v>8.235364149999997</v>
      </c>
    </row>
    <row r="230" spans="2:23" s="22" customFormat="1" x14ac:dyDescent="0.2">
      <c r="B230" s="21" t="s">
        <v>29</v>
      </c>
      <c r="C230" s="21">
        <f>SUM(C215:C229)</f>
        <v>0</v>
      </c>
      <c r="D230" s="21">
        <f t="shared" ref="D230" si="256">SUM(D215:D229)</f>
        <v>0</v>
      </c>
      <c r="E230" s="21">
        <f t="shared" ref="E230" si="257">SUM(E215:E229)</f>
        <v>0</v>
      </c>
      <c r="F230" s="21">
        <f t="shared" ref="F230" si="258">SUM(F215:F229)</f>
        <v>0</v>
      </c>
      <c r="G230" s="21">
        <f t="shared" ref="G230" si="259">SUM(G215:G229)</f>
        <v>0</v>
      </c>
      <c r="H230" s="21">
        <f t="shared" ref="H230" si="260">SUM(H215:H229)</f>
        <v>0</v>
      </c>
      <c r="I230" s="21">
        <f t="shared" ref="I230" si="261">SUM(I215:I229)</f>
        <v>0</v>
      </c>
      <c r="J230" s="21">
        <f t="shared" ref="J230" si="262">SUM(J215:J229)</f>
        <v>0</v>
      </c>
      <c r="K230" s="21">
        <f t="shared" ref="K230" si="263">SUM(K215:K229)</f>
        <v>0</v>
      </c>
      <c r="L230" s="21">
        <f t="shared" ref="L230" si="264">SUM(L215:L229)</f>
        <v>0</v>
      </c>
      <c r="M230" s="21">
        <f t="shared" ref="M230" si="265">SUM(M215:M229)</f>
        <v>0</v>
      </c>
      <c r="N230" s="21">
        <f t="shared" ref="N230" si="266">SUM(N215:N229)</f>
        <v>58.548870000000001</v>
      </c>
      <c r="O230" s="21">
        <f t="shared" ref="O230" si="267">SUM(O215:O229)</f>
        <v>48.155760000000008</v>
      </c>
      <c r="P230" s="21">
        <f t="shared" ref="P230" si="268">SUM(P215:P229)</f>
        <v>46.06073</v>
      </c>
      <c r="Q230" s="21">
        <f t="shared" ref="Q230" si="269">SUM(Q215:Q229)</f>
        <v>20.97894582</v>
      </c>
      <c r="R230" s="21">
        <f t="shared" ref="R230" si="270">SUM(R215:R229)</f>
        <v>125.71040248000001</v>
      </c>
      <c r="S230" s="21">
        <f t="shared" ref="S230:W230" si="271">SUM(S215:S229)</f>
        <v>118.77951078999997</v>
      </c>
      <c r="T230" s="21">
        <f t="shared" si="271"/>
        <v>130.45846144000001</v>
      </c>
      <c r="U230" s="21">
        <f t="shared" si="271"/>
        <v>154.51220347</v>
      </c>
      <c r="V230" s="21">
        <f t="shared" si="271"/>
        <v>121.31665361</v>
      </c>
      <c r="W230" s="21">
        <f t="shared" si="271"/>
        <v>137.38135954000001</v>
      </c>
    </row>
    <row r="234" spans="2:23" x14ac:dyDescent="0.2">
      <c r="B234" s="1" t="s">
        <v>32</v>
      </c>
      <c r="J234" s="2" t="s">
        <v>12</v>
      </c>
      <c r="K234" s="2" t="s">
        <v>13</v>
      </c>
    </row>
    <row r="235" spans="2:23" x14ac:dyDescent="0.2">
      <c r="C235" s="2">
        <v>2002</v>
      </c>
      <c r="D235" s="2">
        <f>C235+1</f>
        <v>2003</v>
      </c>
      <c r="E235" s="2">
        <f t="shared" ref="E235" si="272">D235+1</f>
        <v>2004</v>
      </c>
      <c r="F235" s="2">
        <f t="shared" ref="F235" si="273">E235+1</f>
        <v>2005</v>
      </c>
      <c r="G235" s="2">
        <f t="shared" ref="G235" si="274">F235+1</f>
        <v>2006</v>
      </c>
      <c r="H235" s="2">
        <f t="shared" ref="H235" si="275">G235+1</f>
        <v>2007</v>
      </c>
      <c r="I235" s="2">
        <f t="shared" ref="I235" si="276">H235+1</f>
        <v>2008</v>
      </c>
      <c r="J235" s="2">
        <f t="shared" ref="J235" si="277">I235+1</f>
        <v>2009</v>
      </c>
      <c r="K235" s="2">
        <v>2009</v>
      </c>
      <c r="L235" s="2">
        <v>2010</v>
      </c>
      <c r="M235" s="2">
        <v>2011</v>
      </c>
      <c r="N235" s="2">
        <v>2012</v>
      </c>
      <c r="O235" s="2">
        <v>2013</v>
      </c>
      <c r="P235" s="2">
        <v>2014</v>
      </c>
      <c r="Q235" s="2">
        <v>2015</v>
      </c>
      <c r="R235" s="2">
        <v>2016</v>
      </c>
      <c r="S235" s="2">
        <v>2017</v>
      </c>
      <c r="T235" s="2">
        <v>2018</v>
      </c>
      <c r="U235" s="17">
        <f>T235+1</f>
        <v>2019</v>
      </c>
      <c r="V235" s="17">
        <f>U235+1</f>
        <v>2020</v>
      </c>
      <c r="W235" s="17">
        <f>V235+1</f>
        <v>2021</v>
      </c>
    </row>
    <row r="236" spans="2:23" x14ac:dyDescent="0.2">
      <c r="B236" s="3" t="s">
        <v>14</v>
      </c>
      <c r="C236" s="3">
        <f>C154+C175+C195+C215</f>
        <v>3706.1580815940088</v>
      </c>
      <c r="D236" s="3">
        <f t="shared" ref="D236:S236" si="278">D154+D175+D195+D215</f>
        <v>3948.4180000000001</v>
      </c>
      <c r="E236" s="3">
        <f t="shared" si="278"/>
        <v>4272.0629200000003</v>
      </c>
      <c r="F236" s="3">
        <f t="shared" si="278"/>
        <v>4816.6215100000009</v>
      </c>
      <c r="G236" s="3">
        <f t="shared" si="278"/>
        <v>5596.799289999999</v>
      </c>
      <c r="H236" s="3">
        <f t="shared" si="278"/>
        <v>5992.6835499999997</v>
      </c>
      <c r="I236" s="3">
        <f t="shared" si="278"/>
        <v>6008.3773999999994</v>
      </c>
      <c r="J236" s="3">
        <f t="shared" si="278"/>
        <v>5777.0996999999998</v>
      </c>
      <c r="K236" s="3">
        <f t="shared" si="278"/>
        <v>8198.9142699999993</v>
      </c>
      <c r="L236" s="3">
        <f t="shared" si="278"/>
        <v>7981.7713200000007</v>
      </c>
      <c r="M236" s="3">
        <f t="shared" si="278"/>
        <v>7999.4673060199993</v>
      </c>
      <c r="N236" s="3">
        <f t="shared" si="278"/>
        <v>7551.9266468900005</v>
      </c>
      <c r="O236" s="3">
        <f t="shared" si="278"/>
        <v>7492.152837919999</v>
      </c>
      <c r="P236" s="3">
        <f t="shared" si="278"/>
        <v>7642.9047142300005</v>
      </c>
      <c r="Q236" s="3">
        <f t="shared" si="278"/>
        <v>8285.4491559199996</v>
      </c>
      <c r="R236" s="3">
        <f t="shared" si="278"/>
        <v>8459.7147845300005</v>
      </c>
      <c r="S236" s="3">
        <f t="shared" si="278"/>
        <v>9067.747524729999</v>
      </c>
      <c r="T236" s="3">
        <f t="shared" ref="T236:U236" si="279">T154+T175+T195+T215</f>
        <v>9874.2993457599987</v>
      </c>
      <c r="U236" s="3">
        <f t="shared" si="279"/>
        <v>10355.077961030001</v>
      </c>
      <c r="V236" s="3">
        <f t="shared" ref="V236:W236" si="280">V154+V175+V195+V215</f>
        <v>10125.507600570003</v>
      </c>
      <c r="W236" s="3">
        <f t="shared" si="280"/>
        <v>11435.290305210001</v>
      </c>
    </row>
    <row r="237" spans="2:23" x14ac:dyDescent="0.2">
      <c r="B237" s="3" t="s">
        <v>15</v>
      </c>
      <c r="C237" s="3">
        <f t="shared" ref="C237:S237" si="281">C155+C176+C196+C216</f>
        <v>861.99115151165756</v>
      </c>
      <c r="D237" s="3">
        <f t="shared" si="281"/>
        <v>886.72599999999989</v>
      </c>
      <c r="E237" s="3">
        <f t="shared" si="281"/>
        <v>975.92308000000014</v>
      </c>
      <c r="F237" s="3">
        <f t="shared" si="281"/>
        <v>1091.86376</v>
      </c>
      <c r="G237" s="3">
        <f t="shared" si="281"/>
        <v>1256.9539900000002</v>
      </c>
      <c r="H237" s="3">
        <f t="shared" si="281"/>
        <v>1361.3351599999999</v>
      </c>
      <c r="I237" s="3">
        <f t="shared" si="281"/>
        <v>1424.18749</v>
      </c>
      <c r="J237" s="3">
        <f t="shared" si="281"/>
        <v>1419.1389800000002</v>
      </c>
      <c r="K237" s="3">
        <f t="shared" si="281"/>
        <v>2001.7992200000001</v>
      </c>
      <c r="L237" s="3">
        <f t="shared" si="281"/>
        <v>1948.1735699999999</v>
      </c>
      <c r="M237" s="3">
        <f t="shared" si="281"/>
        <v>1954.39956848</v>
      </c>
      <c r="N237" s="3">
        <f t="shared" si="281"/>
        <v>1841.1327253200004</v>
      </c>
      <c r="O237" s="3">
        <f t="shared" si="281"/>
        <v>1851.3823379799999</v>
      </c>
      <c r="P237" s="3">
        <f t="shared" si="281"/>
        <v>1892.2537692999999</v>
      </c>
      <c r="Q237" s="3">
        <f t="shared" si="281"/>
        <v>1941.5846307199997</v>
      </c>
      <c r="R237" s="3">
        <f t="shared" si="281"/>
        <v>1965.3402851599997</v>
      </c>
      <c r="S237" s="3">
        <f t="shared" si="281"/>
        <v>2071.9347712100002</v>
      </c>
      <c r="T237" s="3">
        <f t="shared" ref="T237:U237" si="282">T155+T176+T196+T216</f>
        <v>2204.31594322</v>
      </c>
      <c r="U237" s="3">
        <f t="shared" si="282"/>
        <v>2379.0188367099995</v>
      </c>
      <c r="V237" s="3">
        <f t="shared" ref="V237:W237" si="283">V155+V176+V196+V216</f>
        <v>2410.9744831899998</v>
      </c>
      <c r="W237" s="3">
        <f t="shared" si="283"/>
        <v>2570.7222128500007</v>
      </c>
    </row>
    <row r="238" spans="2:23" x14ac:dyDescent="0.2">
      <c r="B238" s="3" t="s">
        <v>16</v>
      </c>
      <c r="C238" s="3">
        <f t="shared" ref="C238:S238" si="284">C156+C177+C197+C217</f>
        <v>2056.3741375896279</v>
      </c>
      <c r="D238" s="3">
        <f t="shared" si="284"/>
        <v>2231.721</v>
      </c>
      <c r="E238" s="3">
        <f t="shared" si="284"/>
        <v>2546.5992999999999</v>
      </c>
      <c r="F238" s="3">
        <f t="shared" si="284"/>
        <v>2898.9481900000001</v>
      </c>
      <c r="G238" s="3">
        <f t="shared" si="284"/>
        <v>3376.9024500000005</v>
      </c>
      <c r="H238" s="3">
        <f t="shared" si="284"/>
        <v>3605.9873399999997</v>
      </c>
      <c r="I238" s="3">
        <f t="shared" si="284"/>
        <v>3565.6730499999994</v>
      </c>
      <c r="J238" s="3">
        <f t="shared" si="284"/>
        <v>3414.06468</v>
      </c>
      <c r="K238" s="3">
        <f t="shared" si="284"/>
        <v>4818.1214600000003</v>
      </c>
      <c r="L238" s="3">
        <f t="shared" si="284"/>
        <v>4619.7524599999997</v>
      </c>
      <c r="M238" s="3">
        <f t="shared" si="284"/>
        <v>4592.9696713900003</v>
      </c>
      <c r="N238" s="3">
        <f t="shared" si="284"/>
        <v>4285.0774995299989</v>
      </c>
      <c r="O238" s="3">
        <f t="shared" si="284"/>
        <v>4229.7627980399993</v>
      </c>
      <c r="P238" s="3">
        <f t="shared" si="284"/>
        <v>4292.7962422200007</v>
      </c>
      <c r="Q238" s="3">
        <f t="shared" si="284"/>
        <v>4592.844029249999</v>
      </c>
      <c r="R238" s="3">
        <f t="shared" si="284"/>
        <v>4619.6809140999985</v>
      </c>
      <c r="S238" s="3">
        <f t="shared" si="284"/>
        <v>4921.1216921200003</v>
      </c>
      <c r="T238" s="3">
        <f t="shared" ref="T238:U238" si="285">T156+T177+T197+T217</f>
        <v>5315.8415089099999</v>
      </c>
      <c r="U238" s="3">
        <f t="shared" si="285"/>
        <v>5681.1870509399987</v>
      </c>
      <c r="V238" s="3">
        <f t="shared" ref="V238:W238" si="286">V156+V177+V197+V217</f>
        <v>5781.3913277200008</v>
      </c>
      <c r="W238" s="3">
        <f t="shared" si="286"/>
        <v>6599.6162850199989</v>
      </c>
    </row>
    <row r="239" spans="2:23" x14ac:dyDescent="0.2">
      <c r="B239" s="3" t="s">
        <v>17</v>
      </c>
      <c r="C239" s="3">
        <f t="shared" ref="C239:S239" si="287">C157+C178+C198+C218</f>
        <v>432.48188514509019</v>
      </c>
      <c r="D239" s="3">
        <f t="shared" si="287"/>
        <v>445.911</v>
      </c>
      <c r="E239" s="3">
        <f t="shared" si="287"/>
        <v>482.17587000000003</v>
      </c>
      <c r="F239" s="3">
        <f t="shared" si="287"/>
        <v>532.24748</v>
      </c>
      <c r="G239" s="3">
        <f t="shared" si="287"/>
        <v>618.73964999999998</v>
      </c>
      <c r="H239" s="3">
        <f t="shared" si="287"/>
        <v>671.63558999999998</v>
      </c>
      <c r="I239" s="3">
        <f t="shared" si="287"/>
        <v>704.11771999999996</v>
      </c>
      <c r="J239" s="3">
        <f t="shared" si="287"/>
        <v>691.89356999999995</v>
      </c>
      <c r="K239" s="3">
        <f t="shared" si="287"/>
        <v>978.38002000000006</v>
      </c>
      <c r="L239" s="3">
        <f t="shared" si="287"/>
        <v>952.28956000000005</v>
      </c>
      <c r="M239" s="3">
        <f t="shared" si="287"/>
        <v>956.66788151000014</v>
      </c>
      <c r="N239" s="3">
        <f t="shared" si="287"/>
        <v>894.27513328999999</v>
      </c>
      <c r="O239" s="3">
        <f t="shared" si="287"/>
        <v>887.35350696</v>
      </c>
      <c r="P239" s="3">
        <f t="shared" si="287"/>
        <v>899.2547684000001</v>
      </c>
      <c r="Q239" s="3">
        <f t="shared" si="287"/>
        <v>918.44641135999996</v>
      </c>
      <c r="R239" s="3">
        <f t="shared" si="287"/>
        <v>900.95029421000004</v>
      </c>
      <c r="S239" s="3">
        <f t="shared" si="287"/>
        <v>939.56643514999996</v>
      </c>
      <c r="T239" s="3">
        <f t="shared" ref="T239:U239" si="288">T157+T178+T198+T218</f>
        <v>979.78741942999989</v>
      </c>
      <c r="U239" s="3">
        <f t="shared" si="288"/>
        <v>1028.1483831300004</v>
      </c>
      <c r="V239" s="3">
        <f t="shared" ref="V239:W239" si="289">V157+V178+V198+V218</f>
        <v>1022.7169342099999</v>
      </c>
      <c r="W239" s="3">
        <f t="shared" si="289"/>
        <v>1122.8066888599999</v>
      </c>
    </row>
    <row r="240" spans="2:23" x14ac:dyDescent="0.2">
      <c r="B240" s="3" t="s">
        <v>18</v>
      </c>
      <c r="C240" s="3">
        <f t="shared" ref="C240:S240" si="290">C158+C179+C199+C219</f>
        <v>222.09147542259822</v>
      </c>
      <c r="D240" s="3">
        <f t="shared" si="290"/>
        <v>235.715</v>
      </c>
      <c r="E240" s="3">
        <f t="shared" si="290"/>
        <v>256.14875999999998</v>
      </c>
      <c r="F240" s="3">
        <f t="shared" si="290"/>
        <v>295.89103</v>
      </c>
      <c r="G240" s="3">
        <f t="shared" si="290"/>
        <v>338.79093</v>
      </c>
      <c r="H240" s="3">
        <f t="shared" si="290"/>
        <v>368.02171999999996</v>
      </c>
      <c r="I240" s="3">
        <f t="shared" si="290"/>
        <v>379.86870999999996</v>
      </c>
      <c r="J240" s="3">
        <f t="shared" si="290"/>
        <v>369.66066999999998</v>
      </c>
      <c r="K240" s="3">
        <f t="shared" si="290"/>
        <v>522.03262999999993</v>
      </c>
      <c r="L240" s="3">
        <f t="shared" si="290"/>
        <v>512.39287999999999</v>
      </c>
      <c r="M240" s="3">
        <f t="shared" si="290"/>
        <v>510.20163308999997</v>
      </c>
      <c r="N240" s="3">
        <f t="shared" si="290"/>
        <v>466.05110862000009</v>
      </c>
      <c r="O240" s="3">
        <f t="shared" si="290"/>
        <v>461.21594815999993</v>
      </c>
      <c r="P240" s="3">
        <f t="shared" si="290"/>
        <v>469.42245066999999</v>
      </c>
      <c r="Q240" s="3">
        <f t="shared" si="290"/>
        <v>481.61144461999987</v>
      </c>
      <c r="R240" s="3">
        <f t="shared" si="290"/>
        <v>481.00242316000003</v>
      </c>
      <c r="S240" s="3">
        <f t="shared" si="290"/>
        <v>508.20204108000001</v>
      </c>
      <c r="T240" s="3">
        <f t="shared" ref="T240:U240" si="291">T158+T179+T199+T219</f>
        <v>538.2008255400001</v>
      </c>
      <c r="U240" s="3">
        <f t="shared" si="291"/>
        <v>565.80202652999981</v>
      </c>
      <c r="V240" s="3">
        <f t="shared" ref="V240:W240" si="292">V158+V179+V199+V219</f>
        <v>575.07250135999993</v>
      </c>
      <c r="W240" s="3">
        <f t="shared" si="292"/>
        <v>639.96715291999988</v>
      </c>
    </row>
    <row r="241" spans="2:23" x14ac:dyDescent="0.2">
      <c r="B241" s="3" t="s">
        <v>19</v>
      </c>
      <c r="C241" s="3">
        <f t="shared" ref="C241:S241" si="293">C159+C180+C200+C220</f>
        <v>118.90963662819928</v>
      </c>
      <c r="D241" s="3">
        <f t="shared" si="293"/>
        <v>130.79500000000002</v>
      </c>
      <c r="E241" s="3">
        <f t="shared" si="293"/>
        <v>145.7544</v>
      </c>
      <c r="F241" s="3">
        <f t="shared" si="293"/>
        <v>162.30515000000003</v>
      </c>
      <c r="G241" s="3">
        <f t="shared" si="293"/>
        <v>193.09230000000002</v>
      </c>
      <c r="H241" s="3">
        <f t="shared" si="293"/>
        <v>204.80094</v>
      </c>
      <c r="I241" s="3">
        <f t="shared" si="293"/>
        <v>221.52876000000001</v>
      </c>
      <c r="J241" s="3">
        <f t="shared" si="293"/>
        <v>198.95753999999999</v>
      </c>
      <c r="K241" s="3">
        <f t="shared" si="293"/>
        <v>279.72958</v>
      </c>
      <c r="L241" s="3">
        <f t="shared" si="293"/>
        <v>270.03454999999997</v>
      </c>
      <c r="M241" s="3">
        <f t="shared" si="293"/>
        <v>271.45552165999999</v>
      </c>
      <c r="N241" s="3">
        <f t="shared" si="293"/>
        <v>252.47338369999997</v>
      </c>
      <c r="O241" s="3">
        <f t="shared" si="293"/>
        <v>251.38453515</v>
      </c>
      <c r="P241" s="3">
        <f t="shared" si="293"/>
        <v>256.52220294000006</v>
      </c>
      <c r="Q241" s="3">
        <f t="shared" si="293"/>
        <v>268.25669068000002</v>
      </c>
      <c r="R241" s="3">
        <f t="shared" si="293"/>
        <v>277.19139101000002</v>
      </c>
      <c r="S241" s="3">
        <f t="shared" si="293"/>
        <v>288.30457076000005</v>
      </c>
      <c r="T241" s="3">
        <f t="shared" ref="T241:U241" si="294">T159+T180+T200+T220</f>
        <v>310.58249877999998</v>
      </c>
      <c r="U241" s="3">
        <f t="shared" si="294"/>
        <v>327.35106239999999</v>
      </c>
      <c r="V241" s="3">
        <f t="shared" ref="V241:W241" si="295">V159+V180+V200+V220</f>
        <v>319.33500996000009</v>
      </c>
      <c r="W241" s="3">
        <f t="shared" si="295"/>
        <v>352.58980510999999</v>
      </c>
    </row>
    <row r="242" spans="2:23" x14ac:dyDescent="0.2">
      <c r="B242" s="3" t="s">
        <v>20</v>
      </c>
      <c r="C242" s="3">
        <f t="shared" ref="C242:S242" si="296">C160+C181+C201+C221</f>
        <v>364.18956343168315</v>
      </c>
      <c r="D242" s="3">
        <f t="shared" si="296"/>
        <v>401.05899999999997</v>
      </c>
      <c r="E242" s="3">
        <f t="shared" si="296"/>
        <v>458.78870000000001</v>
      </c>
      <c r="F242" s="3">
        <f t="shared" si="296"/>
        <v>529.4221</v>
      </c>
      <c r="G242" s="3">
        <f t="shared" si="296"/>
        <v>649.48248000000001</v>
      </c>
      <c r="H242" s="3">
        <f t="shared" si="296"/>
        <v>667.09891999999991</v>
      </c>
      <c r="I242" s="3">
        <f t="shared" si="296"/>
        <v>659.97712000000001</v>
      </c>
      <c r="J242" s="3">
        <f t="shared" si="296"/>
        <v>632.65804000000003</v>
      </c>
      <c r="K242" s="3">
        <f t="shared" si="296"/>
        <v>888.38549</v>
      </c>
      <c r="L242" s="3">
        <f t="shared" si="296"/>
        <v>850.54020000000003</v>
      </c>
      <c r="M242" s="3">
        <f t="shared" si="296"/>
        <v>848.86375760999999</v>
      </c>
      <c r="N242" s="3">
        <f t="shared" si="296"/>
        <v>779.07327346999989</v>
      </c>
      <c r="O242" s="3">
        <f t="shared" si="296"/>
        <v>780.71071837</v>
      </c>
      <c r="P242" s="3">
        <f t="shared" si="296"/>
        <v>791.91211350000003</v>
      </c>
      <c r="Q242" s="3">
        <f t="shared" si="296"/>
        <v>844.52122992000022</v>
      </c>
      <c r="R242" s="3">
        <f t="shared" si="296"/>
        <v>843.01314256000001</v>
      </c>
      <c r="S242" s="3">
        <f t="shared" si="296"/>
        <v>907.96277184999997</v>
      </c>
      <c r="T242" s="3">
        <f t="shared" ref="T242:U242" si="297">T160+T181+T201+T221</f>
        <v>966.34568209000008</v>
      </c>
      <c r="U242" s="3">
        <f t="shared" si="297"/>
        <v>1047.7324645400001</v>
      </c>
      <c r="V242" s="3">
        <f t="shared" ref="V242:W242" si="298">V160+V181+V201+V221</f>
        <v>1110.2841189699996</v>
      </c>
      <c r="W242" s="3">
        <f t="shared" si="298"/>
        <v>1204.9777332099995</v>
      </c>
    </row>
    <row r="243" spans="2:23" x14ac:dyDescent="0.2">
      <c r="B243" s="3" t="s">
        <v>21</v>
      </c>
      <c r="C243" s="3">
        <f t="shared" ref="C243:S243" si="299">C161+C182+C202+C222</f>
        <v>1642.5300407785812</v>
      </c>
      <c r="D243" s="3">
        <f t="shared" si="299"/>
        <v>1775.933</v>
      </c>
      <c r="E243" s="3">
        <f t="shared" si="299"/>
        <v>1974.7592199999999</v>
      </c>
      <c r="F243" s="3">
        <f t="shared" si="299"/>
        <v>2275.10554</v>
      </c>
      <c r="G243" s="3">
        <f t="shared" si="299"/>
        <v>2677.7617</v>
      </c>
      <c r="H243" s="3">
        <f t="shared" si="299"/>
        <v>2820.29871</v>
      </c>
      <c r="I243" s="3">
        <f t="shared" si="299"/>
        <v>2720.9088999999999</v>
      </c>
      <c r="J243" s="3">
        <f t="shared" si="299"/>
        <v>2538.6555000000003</v>
      </c>
      <c r="K243" s="3">
        <f t="shared" si="299"/>
        <v>3573.7074899999998</v>
      </c>
      <c r="L243" s="3">
        <f t="shared" si="299"/>
        <v>3432.40085</v>
      </c>
      <c r="M243" s="3">
        <f t="shared" si="299"/>
        <v>3421.6317953500002</v>
      </c>
      <c r="N243" s="3">
        <f t="shared" si="299"/>
        <v>3164.9165306599998</v>
      </c>
      <c r="O243" s="3">
        <f t="shared" si="299"/>
        <v>2975.0870635000006</v>
      </c>
      <c r="P243" s="3">
        <f t="shared" si="299"/>
        <v>3313.6050224899996</v>
      </c>
      <c r="Q243" s="3">
        <f t="shared" si="299"/>
        <v>3519.082089</v>
      </c>
      <c r="R243" s="3">
        <f t="shared" si="299"/>
        <v>3519.2909054900001</v>
      </c>
      <c r="S243" s="3">
        <f t="shared" si="299"/>
        <v>3751.9600253100002</v>
      </c>
      <c r="T243" s="3">
        <f t="shared" ref="T243:U243" si="300">T161+T182+T202+T222</f>
        <v>4041.21825829</v>
      </c>
      <c r="U243" s="3">
        <f t="shared" si="300"/>
        <v>4337.1243733900001</v>
      </c>
      <c r="V243" s="3">
        <f t="shared" ref="V243:W243" si="301">V161+V182+V202+V222</f>
        <v>4316.7502361200004</v>
      </c>
      <c r="W243" s="3">
        <f t="shared" si="301"/>
        <v>4872.9788761200007</v>
      </c>
    </row>
    <row r="244" spans="2:23" x14ac:dyDescent="0.2">
      <c r="B244" s="3" t="s">
        <v>22</v>
      </c>
      <c r="C244" s="3">
        <f t="shared" ref="C244:S244" si="302">C162+C183+C203+C223</f>
        <v>554.15978599168534</v>
      </c>
      <c r="D244" s="3">
        <f t="shared" si="302"/>
        <v>589.4670000000001</v>
      </c>
      <c r="E244" s="3">
        <f t="shared" si="302"/>
        <v>643.37729000000002</v>
      </c>
      <c r="F244" s="3">
        <f t="shared" si="302"/>
        <v>730.2270400000001</v>
      </c>
      <c r="G244" s="3">
        <f t="shared" si="302"/>
        <v>863.20965000000001</v>
      </c>
      <c r="H244" s="3">
        <f t="shared" si="302"/>
        <v>922.02472999999998</v>
      </c>
      <c r="I244" s="3">
        <f t="shared" si="302"/>
        <v>952.43313999999998</v>
      </c>
      <c r="J244" s="3">
        <f t="shared" si="302"/>
        <v>911.1533300000001</v>
      </c>
      <c r="K244" s="3">
        <f t="shared" si="302"/>
        <v>1279.5359599999999</v>
      </c>
      <c r="L244" s="3">
        <f t="shared" si="302"/>
        <v>1236.3062000000002</v>
      </c>
      <c r="M244" s="3">
        <f t="shared" si="302"/>
        <v>1225.6811585699998</v>
      </c>
      <c r="N244" s="3">
        <f t="shared" si="302"/>
        <v>1149.1600608700001</v>
      </c>
      <c r="O244" s="3">
        <f t="shared" si="302"/>
        <v>1129.5890174899998</v>
      </c>
      <c r="P244" s="3">
        <f t="shared" si="302"/>
        <v>1136.3040192299998</v>
      </c>
      <c r="Q244" s="3">
        <f t="shared" si="302"/>
        <v>1203.2381130399997</v>
      </c>
      <c r="R244" s="3">
        <f t="shared" si="302"/>
        <v>1172.6042724899999</v>
      </c>
      <c r="S244" s="3">
        <f t="shared" si="302"/>
        <v>1236.3553538599999</v>
      </c>
      <c r="T244" s="3">
        <f t="shared" ref="T244:U244" si="303">T162+T183+T203+T223</f>
        <v>1335.41106885</v>
      </c>
      <c r="U244" s="3">
        <f t="shared" si="303"/>
        <v>1395.4355829600001</v>
      </c>
      <c r="V244" s="3">
        <f t="shared" ref="V244:W244" si="304">V162+V183+V203+V223</f>
        <v>1415.0445215900004</v>
      </c>
      <c r="W244" s="3">
        <f t="shared" si="304"/>
        <v>1546.0202635399999</v>
      </c>
    </row>
    <row r="245" spans="2:23" x14ac:dyDescent="0.2">
      <c r="B245" s="3" t="s">
        <v>23</v>
      </c>
      <c r="C245" s="3">
        <f t="shared" ref="C245:S245" si="305">C163+C184+C204+C224</f>
        <v>490.25563849369587</v>
      </c>
      <c r="D245" s="3">
        <f t="shared" si="305"/>
        <v>532.73599999999999</v>
      </c>
      <c r="E245" s="3">
        <f t="shared" si="305"/>
        <v>603.92491000000007</v>
      </c>
      <c r="F245" s="3">
        <f t="shared" si="305"/>
        <v>702.75131999999996</v>
      </c>
      <c r="G245" s="3">
        <f t="shared" si="305"/>
        <v>853.53287</v>
      </c>
      <c r="H245" s="3">
        <f t="shared" si="305"/>
        <v>928.78114999999991</v>
      </c>
      <c r="I245" s="3">
        <f t="shared" si="305"/>
        <v>962.14567</v>
      </c>
      <c r="J245" s="3">
        <f t="shared" si="305"/>
        <v>936.8830200000001</v>
      </c>
      <c r="K245" s="3">
        <f t="shared" si="305"/>
        <v>1313.3854799999999</v>
      </c>
      <c r="L245" s="3">
        <f t="shared" si="305"/>
        <v>1281.5952000000002</v>
      </c>
      <c r="M245" s="3">
        <f t="shared" si="305"/>
        <v>1248.9368463800001</v>
      </c>
      <c r="N245" s="3">
        <f t="shared" si="305"/>
        <v>1141.6998256400002</v>
      </c>
      <c r="O245" s="3">
        <f t="shared" si="305"/>
        <v>1120.4854220399998</v>
      </c>
      <c r="P245" s="3">
        <f t="shared" si="305"/>
        <v>1117.05372801</v>
      </c>
      <c r="Q245" s="3">
        <f t="shared" si="305"/>
        <v>1133.2133735899999</v>
      </c>
      <c r="R245" s="3">
        <f t="shared" si="305"/>
        <v>1168.9226901299999</v>
      </c>
      <c r="S245" s="3">
        <f t="shared" si="305"/>
        <v>1228.5308166599998</v>
      </c>
      <c r="T245" s="3">
        <f t="shared" ref="T245:U245" si="306">T163+T184+T204+T224</f>
        <v>1318.87533181</v>
      </c>
      <c r="U245" s="3">
        <f t="shared" si="306"/>
        <v>1404.4039872400001</v>
      </c>
      <c r="V245" s="3">
        <f t="shared" ref="V245:W245" si="307">V163+V184+V204+V224</f>
        <v>1439.2990424299999</v>
      </c>
      <c r="W245" s="3">
        <f t="shared" si="307"/>
        <v>1622.4374948900002</v>
      </c>
    </row>
    <row r="246" spans="2:23" x14ac:dyDescent="0.2">
      <c r="B246" s="3" t="s">
        <v>24</v>
      </c>
      <c r="C246" s="3">
        <f t="shared" ref="C246:S246" si="308">C164+C185+C205+C225</f>
        <v>522.06922549923809</v>
      </c>
      <c r="D246" s="3">
        <f t="shared" si="308"/>
        <v>550.702</v>
      </c>
      <c r="E246" s="3">
        <f t="shared" si="308"/>
        <v>597.23299999999995</v>
      </c>
      <c r="F246" s="3">
        <f t="shared" si="308"/>
        <v>661.90519999999992</v>
      </c>
      <c r="G246" s="3">
        <f t="shared" si="308"/>
        <v>745.11182999999994</v>
      </c>
      <c r="H246" s="3">
        <f t="shared" si="308"/>
        <v>808.13059999999996</v>
      </c>
      <c r="I246" s="3">
        <f t="shared" si="308"/>
        <v>854.98077000000001</v>
      </c>
      <c r="J246" s="3">
        <f t="shared" si="308"/>
        <v>841.57576000000006</v>
      </c>
      <c r="K246" s="3">
        <f t="shared" si="308"/>
        <v>1219.95514</v>
      </c>
      <c r="L246" s="3">
        <f t="shared" si="308"/>
        <v>1173.37105</v>
      </c>
      <c r="M246" s="3">
        <f t="shared" si="308"/>
        <v>1182.2333900799997</v>
      </c>
      <c r="N246" s="3">
        <f t="shared" si="308"/>
        <v>1119.9608387999999</v>
      </c>
      <c r="O246" s="3">
        <f t="shared" si="308"/>
        <v>1176.5612901</v>
      </c>
      <c r="P246" s="3">
        <f t="shared" si="308"/>
        <v>1198.18510739</v>
      </c>
      <c r="Q246" s="3">
        <f t="shared" si="308"/>
        <v>1251.1799169400001</v>
      </c>
      <c r="R246" s="3">
        <f t="shared" si="308"/>
        <v>1293.3840258499993</v>
      </c>
      <c r="S246" s="3">
        <f t="shared" si="308"/>
        <v>1411.6078115700004</v>
      </c>
      <c r="T246" s="3">
        <f t="shared" ref="T246:U246" si="309">T164+T185+T205+T225</f>
        <v>1473.9638642399998</v>
      </c>
      <c r="U246" s="3">
        <f t="shared" si="309"/>
        <v>1599.8757768600001</v>
      </c>
      <c r="V246" s="3">
        <f t="shared" ref="V246:W246" si="310">V164+V185+V205+V225</f>
        <v>1512.38621758</v>
      </c>
      <c r="W246" s="3">
        <f t="shared" si="310"/>
        <v>1708.47285908</v>
      </c>
    </row>
    <row r="247" spans="2:23" x14ac:dyDescent="0.2">
      <c r="B247" s="3" t="s">
        <v>25</v>
      </c>
      <c r="C247" s="3">
        <f t="shared" ref="C247:S247" si="311">C165+C186+C206+C226</f>
        <v>236.12742181409834</v>
      </c>
      <c r="D247" s="3">
        <f t="shared" si="311"/>
        <v>250.08199999999999</v>
      </c>
      <c r="E247" s="3">
        <f t="shared" si="311"/>
        <v>274.33528999999999</v>
      </c>
      <c r="F247" s="3">
        <f t="shared" si="311"/>
        <v>310.93108000000001</v>
      </c>
      <c r="G247" s="3">
        <f t="shared" si="311"/>
        <v>364.64747</v>
      </c>
      <c r="H247" s="3">
        <f t="shared" si="311"/>
        <v>393.66775999999993</v>
      </c>
      <c r="I247" s="3">
        <f t="shared" si="311"/>
        <v>416.64218000000005</v>
      </c>
      <c r="J247" s="3">
        <f t="shared" si="311"/>
        <v>412.78028</v>
      </c>
      <c r="K247" s="3">
        <f t="shared" si="311"/>
        <v>579.13553000000002</v>
      </c>
      <c r="L247" s="3">
        <f t="shared" si="311"/>
        <v>565.69468999999992</v>
      </c>
      <c r="M247" s="3">
        <f t="shared" si="311"/>
        <v>554.82332000999997</v>
      </c>
      <c r="N247" s="3">
        <f t="shared" si="311"/>
        <v>506.78979858999992</v>
      </c>
      <c r="O247" s="3">
        <f t="shared" si="311"/>
        <v>509.10631906999993</v>
      </c>
      <c r="P247" s="3">
        <f t="shared" si="311"/>
        <v>511.96106544000008</v>
      </c>
      <c r="Q247" s="3">
        <f t="shared" si="311"/>
        <v>528.59581058999993</v>
      </c>
      <c r="R247" s="3">
        <f t="shared" si="311"/>
        <v>519.96632581999995</v>
      </c>
      <c r="S247" s="3">
        <f t="shared" si="311"/>
        <v>540.13367353000012</v>
      </c>
      <c r="T247" s="3">
        <f t="shared" ref="T247:U247" si="312">T165+T186+T206+T226</f>
        <v>568.63514884999984</v>
      </c>
      <c r="U247" s="3">
        <f t="shared" si="312"/>
        <v>606.02322985999979</v>
      </c>
      <c r="V247" s="3">
        <f t="shared" ref="V247:W247" si="313">V165+V186+V206+V226</f>
        <v>617.52802544999997</v>
      </c>
      <c r="W247" s="3">
        <f t="shared" si="313"/>
        <v>689.31922135000013</v>
      </c>
    </row>
    <row r="248" spans="2:23" x14ac:dyDescent="0.2">
      <c r="B248" s="3" t="s">
        <v>26</v>
      </c>
      <c r="C248" s="3">
        <f t="shared" ref="C248:S248" si="314">C166+C187+C207+C227</f>
        <v>413.65095573425964</v>
      </c>
      <c r="D248" s="3">
        <f t="shared" si="314"/>
        <v>432.79</v>
      </c>
      <c r="E248" s="3">
        <f t="shared" si="314"/>
        <v>471.61360999999999</v>
      </c>
      <c r="F248" s="3">
        <f t="shared" si="314"/>
        <v>536.91989999999998</v>
      </c>
      <c r="G248" s="3">
        <f t="shared" si="314"/>
        <v>621.77602000000002</v>
      </c>
      <c r="H248" s="3">
        <f t="shared" si="314"/>
        <v>666.57496000000003</v>
      </c>
      <c r="I248" s="3">
        <f t="shared" si="314"/>
        <v>670.16920999999991</v>
      </c>
      <c r="J248" s="3">
        <f t="shared" si="314"/>
        <v>639.73199999999997</v>
      </c>
      <c r="K248" s="3">
        <f t="shared" si="314"/>
        <v>905.31538</v>
      </c>
      <c r="L248" s="3">
        <f t="shared" si="314"/>
        <v>862.6304899999999</v>
      </c>
      <c r="M248" s="3">
        <f t="shared" si="314"/>
        <v>875.24797666000018</v>
      </c>
      <c r="N248" s="3">
        <f t="shared" si="314"/>
        <v>847.3709448599999</v>
      </c>
      <c r="O248" s="3">
        <f t="shared" si="314"/>
        <v>852.87031840999998</v>
      </c>
      <c r="P248" s="3">
        <f t="shared" si="314"/>
        <v>903.15533345000017</v>
      </c>
      <c r="Q248" s="3">
        <f t="shared" si="314"/>
        <v>979.20424763999995</v>
      </c>
      <c r="R248" s="3">
        <f t="shared" si="314"/>
        <v>1055.00339061</v>
      </c>
      <c r="S248" s="3">
        <f t="shared" si="314"/>
        <v>1164.3902298799999</v>
      </c>
      <c r="T248" s="3">
        <f t="shared" ref="T248:U248" si="315">T166+T187+T207+T227</f>
        <v>1293.3220074600001</v>
      </c>
      <c r="U248" s="3">
        <f t="shared" si="315"/>
        <v>1333.1014597599997</v>
      </c>
      <c r="V248" s="3">
        <f t="shared" ref="V248:W248" si="316">V166+V187+V207+V227</f>
        <v>1161.66622951</v>
      </c>
      <c r="W248" s="3">
        <f t="shared" si="316"/>
        <v>1416.9635499199999</v>
      </c>
    </row>
    <row r="249" spans="2:23" x14ac:dyDescent="0.2">
      <c r="B249" s="3" t="s">
        <v>27</v>
      </c>
      <c r="C249" s="3">
        <f t="shared" ref="C249:S249" si="317">C167+C188+C208+C228</f>
        <v>3993.4942116953844</v>
      </c>
      <c r="D249" s="3">
        <f t="shared" si="317"/>
        <v>4239.5980000000009</v>
      </c>
      <c r="E249" s="3">
        <f t="shared" si="317"/>
        <v>4581.1170700000002</v>
      </c>
      <c r="F249" s="3">
        <f t="shared" si="317"/>
        <v>5213.3185100000001</v>
      </c>
      <c r="G249" s="3">
        <f t="shared" si="317"/>
        <v>6073.0248799999999</v>
      </c>
      <c r="H249" s="3">
        <f t="shared" si="317"/>
        <v>6610.4101199999996</v>
      </c>
      <c r="I249" s="3">
        <f t="shared" si="317"/>
        <v>6771.26152</v>
      </c>
      <c r="J249" s="3">
        <f t="shared" si="317"/>
        <v>6483.9242599999998</v>
      </c>
      <c r="K249" s="3">
        <f t="shared" si="317"/>
        <v>9129.3214399999997</v>
      </c>
      <c r="L249" s="3">
        <f t="shared" si="317"/>
        <v>9012.5601100000003</v>
      </c>
      <c r="M249" s="3">
        <f t="shared" si="317"/>
        <v>9108.9533863900015</v>
      </c>
      <c r="N249" s="3">
        <f t="shared" si="317"/>
        <v>8702.3944773700023</v>
      </c>
      <c r="O249" s="3">
        <f t="shared" si="317"/>
        <v>8721.7944428600003</v>
      </c>
      <c r="P249" s="3">
        <f t="shared" si="317"/>
        <v>9021.6306697399996</v>
      </c>
      <c r="Q249" s="3">
        <f t="shared" si="317"/>
        <v>9998.5405609699992</v>
      </c>
      <c r="R249" s="3">
        <f t="shared" si="317"/>
        <v>10143.508863640001</v>
      </c>
      <c r="S249" s="3">
        <f t="shared" si="317"/>
        <v>10654.692849440002</v>
      </c>
      <c r="T249" s="3">
        <f t="shared" ref="T249:U249" si="318">T167+T188+T208+T228</f>
        <v>11752.854994129999</v>
      </c>
      <c r="U249" s="3">
        <f t="shared" si="318"/>
        <v>12539.296629840002</v>
      </c>
      <c r="V249" s="3">
        <f t="shared" ref="V249:W249" si="319">V167+V188+V208+V228</f>
        <v>12211.669927110002</v>
      </c>
      <c r="W249" s="3">
        <f t="shared" si="319"/>
        <v>13387.368320390004</v>
      </c>
    </row>
    <row r="250" spans="2:23" x14ac:dyDescent="0.2">
      <c r="B250" s="3" t="s">
        <v>28</v>
      </c>
      <c r="C250" s="3">
        <f t="shared" ref="C250:S250" si="320">C168+C189+C209+C229</f>
        <v>874.38916400399341</v>
      </c>
      <c r="D250" s="3">
        <f t="shared" si="320"/>
        <v>918.62799999999993</v>
      </c>
      <c r="E250" s="3">
        <f t="shared" si="320"/>
        <v>1001.6275900000001</v>
      </c>
      <c r="F250" s="3">
        <f t="shared" si="320"/>
        <v>1118.1682399999997</v>
      </c>
      <c r="G250" s="3">
        <f t="shared" si="320"/>
        <v>1305.6048799999999</v>
      </c>
      <c r="H250" s="3">
        <f t="shared" si="320"/>
        <v>1409.76549</v>
      </c>
      <c r="I250" s="3">
        <f t="shared" si="320"/>
        <v>1471.8598000000002</v>
      </c>
      <c r="J250" s="3">
        <f t="shared" si="320"/>
        <v>1443.2604799999999</v>
      </c>
      <c r="K250" s="3">
        <f t="shared" si="320"/>
        <v>2025.5324799999999</v>
      </c>
      <c r="L250" s="3">
        <f t="shared" si="320"/>
        <v>1976.1191700000002</v>
      </c>
      <c r="M250" s="3">
        <f t="shared" si="320"/>
        <v>1988.9304313399998</v>
      </c>
      <c r="N250" s="3">
        <f t="shared" si="320"/>
        <v>1867.7740498500002</v>
      </c>
      <c r="O250" s="3">
        <f t="shared" si="320"/>
        <v>1838.7583734699999</v>
      </c>
      <c r="P250" s="3">
        <f t="shared" si="320"/>
        <v>1824.1874683399999</v>
      </c>
      <c r="Q250" s="3">
        <f t="shared" si="320"/>
        <v>1877.5950867399999</v>
      </c>
      <c r="R250" s="3">
        <f t="shared" si="320"/>
        <v>1870.13411795</v>
      </c>
      <c r="S250" s="3">
        <f t="shared" si="320"/>
        <v>1933.1437019600003</v>
      </c>
      <c r="T250" s="3">
        <f t="shared" ref="T250:U250" si="321">T168+T189+T209+T229</f>
        <v>2062.1135236200003</v>
      </c>
      <c r="U250" s="3">
        <f t="shared" si="321"/>
        <v>2190.6058129899998</v>
      </c>
      <c r="V250" s="3">
        <f t="shared" ref="V250:W250" si="322">V168+V189+V209+V229</f>
        <v>2213.6666425199996</v>
      </c>
      <c r="W250" s="3">
        <f t="shared" si="322"/>
        <v>2433.6559875900002</v>
      </c>
    </row>
    <row r="251" spans="2:23" s="22" customFormat="1" x14ac:dyDescent="0.2">
      <c r="B251" s="21" t="s">
        <v>29</v>
      </c>
      <c r="C251" s="21">
        <f>SUM(C236:C250)</f>
        <v>16488.872375333802</v>
      </c>
      <c r="D251" s="21">
        <f t="shared" ref="D251" si="323">SUM(D236:D250)</f>
        <v>17570.281000000003</v>
      </c>
      <c r="E251" s="21">
        <f t="shared" ref="E251" si="324">SUM(E236:E250)</f>
        <v>19285.441010000002</v>
      </c>
      <c r="F251" s="21">
        <f t="shared" ref="F251" si="325">SUM(F236:F250)</f>
        <v>21876.626049999999</v>
      </c>
      <c r="G251" s="21">
        <f t="shared" ref="G251" si="326">SUM(G236:G250)</f>
        <v>25535.430390000001</v>
      </c>
      <c r="H251" s="21">
        <f t="shared" ref="H251" si="327">SUM(H236:H250)</f>
        <v>27431.216740000003</v>
      </c>
      <c r="I251" s="21">
        <f t="shared" ref="I251" si="328">SUM(I236:I250)</f>
        <v>27784.131439999997</v>
      </c>
      <c r="J251" s="21">
        <f t="shared" ref="J251" si="329">SUM(J236:J250)</f>
        <v>26711.437809999999</v>
      </c>
      <c r="K251" s="21">
        <f t="shared" ref="K251" si="330">SUM(K236:K250)</f>
        <v>37713.251570000008</v>
      </c>
      <c r="L251" s="21">
        <f t="shared" ref="L251" si="331">SUM(L236:L250)</f>
        <v>36675.632299999997</v>
      </c>
      <c r="M251" s="21">
        <f t="shared" ref="M251" si="332">SUM(M236:M250)</f>
        <v>36740.463644540003</v>
      </c>
      <c r="N251" s="21">
        <f t="shared" ref="N251" si="333">SUM(N236:N250)</f>
        <v>34570.076297460007</v>
      </c>
      <c r="O251" s="21">
        <f t="shared" ref="O251" si="334">SUM(O236:O250)</f>
        <v>34278.21492952</v>
      </c>
      <c r="P251" s="21">
        <f t="shared" ref="P251" si="335">SUM(P236:P250)</f>
        <v>35271.148675349999</v>
      </c>
      <c r="Q251" s="21">
        <f t="shared" ref="Q251" si="336">SUM(Q236:Q250)</f>
        <v>37823.362790979991</v>
      </c>
      <c r="R251" s="21">
        <f t="shared" ref="R251" si="337">SUM(R236:R250)</f>
        <v>38289.707826710008</v>
      </c>
      <c r="S251" s="21">
        <f t="shared" ref="S251:U251" si="338">SUM(S236:S250)</f>
        <v>40625.654269109997</v>
      </c>
      <c r="T251" s="21">
        <f t="shared" si="338"/>
        <v>44035.767420979995</v>
      </c>
      <c r="U251" s="21">
        <f t="shared" si="338"/>
        <v>46790.184638179999</v>
      </c>
      <c r="V251" s="21">
        <f t="shared" ref="V251:W251" si="339">SUM(V236:V250)</f>
        <v>46233.29281829</v>
      </c>
      <c r="W251" s="21">
        <f t="shared" si="339"/>
        <v>51603.186756059993</v>
      </c>
    </row>
    <row r="255" spans="2:23" x14ac:dyDescent="0.2">
      <c r="B255" s="10" t="s">
        <v>63</v>
      </c>
      <c r="J255" s="2" t="s">
        <v>12</v>
      </c>
      <c r="K255" s="2" t="s">
        <v>13</v>
      </c>
    </row>
    <row r="256" spans="2:23" x14ac:dyDescent="0.2">
      <c r="C256" s="2">
        <v>2002</v>
      </c>
      <c r="D256" s="2">
        <f>C256+1</f>
        <v>2003</v>
      </c>
      <c r="E256" s="2">
        <f t="shared" ref="E256" si="340">D256+1</f>
        <v>2004</v>
      </c>
      <c r="F256" s="2">
        <f t="shared" ref="F256" si="341">E256+1</f>
        <v>2005</v>
      </c>
      <c r="G256" s="2">
        <f t="shared" ref="G256" si="342">F256+1</f>
        <v>2006</v>
      </c>
      <c r="H256" s="2">
        <f t="shared" ref="H256" si="343">G256+1</f>
        <v>2007</v>
      </c>
      <c r="I256" s="2">
        <f t="shared" ref="I256" si="344">H256+1</f>
        <v>2008</v>
      </c>
      <c r="J256" s="2">
        <f t="shared" ref="J256" si="345">I256+1</f>
        <v>2009</v>
      </c>
      <c r="K256" s="2">
        <v>2009</v>
      </c>
      <c r="L256" s="2">
        <v>2010</v>
      </c>
      <c r="M256" s="2">
        <v>2011</v>
      </c>
      <c r="N256" s="2">
        <v>2012</v>
      </c>
      <c r="O256" s="2">
        <v>2013</v>
      </c>
      <c r="P256" s="2">
        <v>2014</v>
      </c>
      <c r="Q256" s="2">
        <v>2015</v>
      </c>
      <c r="R256" s="2">
        <v>2016</v>
      </c>
      <c r="S256" s="2">
        <v>2017</v>
      </c>
      <c r="T256" s="2">
        <v>2018</v>
      </c>
      <c r="U256" s="17">
        <f>T256+1</f>
        <v>2019</v>
      </c>
      <c r="V256" s="17">
        <f>U256+1</f>
        <v>2020</v>
      </c>
      <c r="W256" s="17">
        <f>V256+1</f>
        <v>2021</v>
      </c>
    </row>
    <row r="257" spans="2:23" x14ac:dyDescent="0.2">
      <c r="B257" s="3" t="s">
        <v>14</v>
      </c>
      <c r="C257" s="3">
        <f>C133+C236</f>
        <v>6494.9186584988602</v>
      </c>
      <c r="D257" s="3">
        <f t="shared" ref="D257:S257" si="346">D133+D236</f>
        <v>7258.074684490568</v>
      </c>
      <c r="E257" s="3">
        <f t="shared" si="346"/>
        <v>8319.8445946330776</v>
      </c>
      <c r="F257" s="3">
        <f t="shared" si="346"/>
        <v>9501.7844144925039</v>
      </c>
      <c r="G257" s="3">
        <f t="shared" si="346"/>
        <v>11171.674275186013</v>
      </c>
      <c r="H257" s="3">
        <f t="shared" si="346"/>
        <v>11106.631100151404</v>
      </c>
      <c r="I257" s="3">
        <f t="shared" si="346"/>
        <v>9939.8908390304514</v>
      </c>
      <c r="J257" s="3">
        <f t="shared" si="346"/>
        <v>8661.5985065992354</v>
      </c>
      <c r="K257" s="3">
        <f t="shared" si="346"/>
        <v>11083.413076599236</v>
      </c>
      <c r="L257" s="3">
        <f t="shared" si="346"/>
        <v>10677.533257467392</v>
      </c>
      <c r="M257" s="3">
        <f t="shared" si="346"/>
        <v>10287.596228045833</v>
      </c>
      <c r="N257" s="3">
        <f t="shared" si="346"/>
        <v>9789.5349953624973</v>
      </c>
      <c r="O257" s="3">
        <f t="shared" si="346"/>
        <v>9605.8561013602339</v>
      </c>
      <c r="P257" s="3">
        <f t="shared" si="346"/>
        <v>9893.2150768814354</v>
      </c>
      <c r="Q257" s="3">
        <f t="shared" si="346"/>
        <v>10962.619887014698</v>
      </c>
      <c r="R257" s="3">
        <f t="shared" si="346"/>
        <v>11269.228807447604</v>
      </c>
      <c r="S257" s="3">
        <f t="shared" si="346"/>
        <v>12056.449048763996</v>
      </c>
      <c r="T257" s="3">
        <f t="shared" ref="T257:U257" si="347">T133+T236</f>
        <v>13063.087270693597</v>
      </c>
      <c r="U257" s="3">
        <f t="shared" si="347"/>
        <v>13811.431840918067</v>
      </c>
      <c r="V257" s="3">
        <f t="shared" ref="V257" si="348">V133+V236</f>
        <v>13013.645496441834</v>
      </c>
      <c r="W257" s="3">
        <f>W133+W236</f>
        <v>15378.463988014575</v>
      </c>
    </row>
    <row r="258" spans="2:23" x14ac:dyDescent="0.2">
      <c r="B258" s="3" t="s">
        <v>15</v>
      </c>
      <c r="C258" s="3">
        <f t="shared" ref="C258:S258" si="349">C134+C237</f>
        <v>1452.8253664382819</v>
      </c>
      <c r="D258" s="3">
        <f t="shared" si="349"/>
        <v>1551.7735580755711</v>
      </c>
      <c r="E258" s="3">
        <f t="shared" si="349"/>
        <v>1713.5135307684045</v>
      </c>
      <c r="F258" s="3">
        <f t="shared" si="349"/>
        <v>2003.6855897498726</v>
      </c>
      <c r="G258" s="3">
        <f t="shared" si="349"/>
        <v>2327.3735779909612</v>
      </c>
      <c r="H258" s="3">
        <f t="shared" si="349"/>
        <v>2493.7807784130746</v>
      </c>
      <c r="I258" s="3">
        <f t="shared" si="349"/>
        <v>2372.3189655435463</v>
      </c>
      <c r="J258" s="3">
        <f t="shared" si="349"/>
        <v>2135.5472458800741</v>
      </c>
      <c r="K258" s="3">
        <f t="shared" si="349"/>
        <v>2718.2074858800738</v>
      </c>
      <c r="L258" s="3">
        <f t="shared" si="349"/>
        <v>2669.8331521706668</v>
      </c>
      <c r="M258" s="3">
        <f t="shared" si="349"/>
        <v>2648.4755030351607</v>
      </c>
      <c r="N258" s="3">
        <f t="shared" si="349"/>
        <v>2553.8795206889076</v>
      </c>
      <c r="O258" s="3">
        <f t="shared" si="349"/>
        <v>2439.1254112611168</v>
      </c>
      <c r="P258" s="3">
        <f t="shared" si="349"/>
        <v>2608.5472077042259</v>
      </c>
      <c r="Q258" s="3">
        <f t="shared" si="349"/>
        <v>2608.8645219457812</v>
      </c>
      <c r="R258" s="3">
        <f t="shared" si="349"/>
        <v>2576.2035727814582</v>
      </c>
      <c r="S258" s="3">
        <f t="shared" si="349"/>
        <v>2697.5258845507697</v>
      </c>
      <c r="T258" s="3">
        <f t="shared" ref="T258:U258" si="350">T134+T237</f>
        <v>2986.5734382073729</v>
      </c>
      <c r="U258" s="3">
        <f t="shared" si="350"/>
        <v>3075.4980794577968</v>
      </c>
      <c r="V258" s="3">
        <f t="shared" ref="V258:W258" si="351">V134+V237</f>
        <v>2986.9052002468743</v>
      </c>
      <c r="W258" s="3">
        <f t="shared" si="351"/>
        <v>3288.493452659809</v>
      </c>
    </row>
    <row r="259" spans="2:23" x14ac:dyDescent="0.2">
      <c r="B259" s="3" t="s">
        <v>16</v>
      </c>
      <c r="C259" s="3">
        <f t="shared" ref="C259:S259" si="352">C135+C238</f>
        <v>3973.9219470076082</v>
      </c>
      <c r="D259" s="3">
        <f t="shared" si="352"/>
        <v>4695.6509767795797</v>
      </c>
      <c r="E259" s="3">
        <f t="shared" si="352"/>
        <v>5622.9395380831766</v>
      </c>
      <c r="F259" s="3">
        <f t="shared" si="352"/>
        <v>6221.9307390295035</v>
      </c>
      <c r="G259" s="3">
        <f t="shared" si="352"/>
        <v>7652.0763304555594</v>
      </c>
      <c r="H259" s="3">
        <f t="shared" si="352"/>
        <v>7757.7401251814472</v>
      </c>
      <c r="I259" s="3">
        <f t="shared" si="352"/>
        <v>6506.8156121744923</v>
      </c>
      <c r="J259" s="3">
        <f t="shared" si="352"/>
        <v>5699.1638093264319</v>
      </c>
      <c r="K259" s="3">
        <f t="shared" si="352"/>
        <v>7103.2205893264318</v>
      </c>
      <c r="L259" s="3">
        <f t="shared" si="352"/>
        <v>6977.5173785167253</v>
      </c>
      <c r="M259" s="3">
        <f t="shared" si="352"/>
        <v>6679.1643021346781</v>
      </c>
      <c r="N259" s="3">
        <f t="shared" si="352"/>
        <v>6262.25267660584</v>
      </c>
      <c r="O259" s="3">
        <f t="shared" si="352"/>
        <v>6186.5839066743702</v>
      </c>
      <c r="P259" s="3">
        <f t="shared" si="352"/>
        <v>6386.7271139578979</v>
      </c>
      <c r="Q259" s="3">
        <f t="shared" si="352"/>
        <v>6873.0155050032499</v>
      </c>
      <c r="R259" s="3">
        <f t="shared" si="352"/>
        <v>6903.7807056969068</v>
      </c>
      <c r="S259" s="3">
        <f t="shared" si="352"/>
        <v>7338.0084343413346</v>
      </c>
      <c r="T259" s="3">
        <f t="shared" ref="T259:U259" si="353">T135+T238</f>
        <v>7985.2047861309384</v>
      </c>
      <c r="U259" s="3">
        <f t="shared" si="353"/>
        <v>8332.0017064710592</v>
      </c>
      <c r="V259" s="3">
        <f t="shared" ref="V259:W259" si="354">V135+V238</f>
        <v>7773.7588003686024</v>
      </c>
      <c r="W259" s="3">
        <f t="shared" si="354"/>
        <v>9466.7100546418587</v>
      </c>
    </row>
    <row r="260" spans="2:23" x14ac:dyDescent="0.2">
      <c r="B260" s="3" t="s">
        <v>17</v>
      </c>
      <c r="C260" s="3">
        <f t="shared" ref="C260:S260" si="355">C136+C239</f>
        <v>713.74887561354262</v>
      </c>
      <c r="D260" s="3">
        <f t="shared" si="355"/>
        <v>775.20644064291241</v>
      </c>
      <c r="E260" s="3">
        <f t="shared" si="355"/>
        <v>843.63596950487022</v>
      </c>
      <c r="F260" s="3">
        <f t="shared" si="355"/>
        <v>920.37972370576108</v>
      </c>
      <c r="G260" s="3">
        <f t="shared" si="355"/>
        <v>1095.838142974409</v>
      </c>
      <c r="H260" s="3">
        <f t="shared" si="355"/>
        <v>1178.6866894946809</v>
      </c>
      <c r="I260" s="3">
        <f t="shared" si="355"/>
        <v>1110.9701217682227</v>
      </c>
      <c r="J260" s="3">
        <f t="shared" si="355"/>
        <v>988.97755743040102</v>
      </c>
      <c r="K260" s="3">
        <f t="shared" si="355"/>
        <v>1275.4640074304011</v>
      </c>
      <c r="L260" s="3">
        <f t="shared" si="355"/>
        <v>1298.1590334822597</v>
      </c>
      <c r="M260" s="3">
        <f t="shared" si="355"/>
        <v>1260.0010608498271</v>
      </c>
      <c r="N260" s="3">
        <f t="shared" si="355"/>
        <v>1170.9219941197448</v>
      </c>
      <c r="O260" s="3">
        <f t="shared" si="355"/>
        <v>1180.6927006671526</v>
      </c>
      <c r="P260" s="3">
        <f t="shared" si="355"/>
        <v>1188.2189441074818</v>
      </c>
      <c r="Q260" s="3">
        <f t="shared" si="355"/>
        <v>1226.3757427836895</v>
      </c>
      <c r="R260" s="3">
        <f t="shared" si="355"/>
        <v>1214.9066186273462</v>
      </c>
      <c r="S260" s="3">
        <f t="shared" si="355"/>
        <v>1249.6658567109839</v>
      </c>
      <c r="T260" s="3">
        <f t="shared" ref="T260:U260" si="356">T136+T239</f>
        <v>1302.4157116980148</v>
      </c>
      <c r="U260" s="3">
        <f t="shared" si="356"/>
        <v>1337.0842345066008</v>
      </c>
      <c r="V260" s="3">
        <f t="shared" ref="V260:W260" si="357">V136+V239</f>
        <v>1304.9603782282436</v>
      </c>
      <c r="W260" s="3">
        <f t="shared" si="357"/>
        <v>1483.6871803747406</v>
      </c>
    </row>
    <row r="261" spans="2:23" x14ac:dyDescent="0.2">
      <c r="B261" s="3" t="s">
        <v>18</v>
      </c>
      <c r="C261" s="3">
        <f t="shared" ref="C261:S261" si="358">C137+C240</f>
        <v>415.378833176684</v>
      </c>
      <c r="D261" s="3">
        <f t="shared" si="358"/>
        <v>470.41097416415596</v>
      </c>
      <c r="E261" s="3">
        <f t="shared" si="358"/>
        <v>536.19423190509087</v>
      </c>
      <c r="F261" s="3">
        <f t="shared" si="358"/>
        <v>658.62929348550801</v>
      </c>
      <c r="G261" s="3">
        <f t="shared" si="358"/>
        <v>726.97683961839425</v>
      </c>
      <c r="H261" s="3">
        <f t="shared" si="358"/>
        <v>761.38744289823819</v>
      </c>
      <c r="I261" s="3">
        <f t="shared" si="358"/>
        <v>671.92700339022099</v>
      </c>
      <c r="J261" s="3">
        <f t="shared" si="358"/>
        <v>661.25207985681232</v>
      </c>
      <c r="K261" s="3">
        <f t="shared" si="358"/>
        <v>813.62403985681226</v>
      </c>
      <c r="L261" s="3">
        <f t="shared" si="358"/>
        <v>741.78143981459164</v>
      </c>
      <c r="M261" s="3">
        <f t="shared" si="358"/>
        <v>697.93677776916024</v>
      </c>
      <c r="N261" s="3">
        <f t="shared" si="358"/>
        <v>644.81053763033401</v>
      </c>
      <c r="O261" s="3">
        <f t="shared" si="358"/>
        <v>709.73903670535481</v>
      </c>
      <c r="P261" s="3">
        <f t="shared" si="358"/>
        <v>645.90043585295496</v>
      </c>
      <c r="Q261" s="3">
        <f t="shared" si="358"/>
        <v>671.41160730829233</v>
      </c>
      <c r="R261" s="3">
        <f t="shared" si="358"/>
        <v>667.40686934410917</v>
      </c>
      <c r="S261" s="3">
        <f t="shared" si="358"/>
        <v>710.39994091549738</v>
      </c>
      <c r="T261" s="3">
        <f t="shared" ref="T261:U261" si="359">T137+T240</f>
        <v>741.70181827051385</v>
      </c>
      <c r="U261" s="3">
        <f t="shared" si="359"/>
        <v>772.87414553196857</v>
      </c>
      <c r="V261" s="3">
        <f t="shared" ref="V261:W261" si="360">V137+V240</f>
        <v>750.24780349526145</v>
      </c>
      <c r="W261" s="3">
        <f t="shared" si="360"/>
        <v>869.33378666943963</v>
      </c>
    </row>
    <row r="262" spans="2:23" x14ac:dyDescent="0.2">
      <c r="B262" s="3" t="s">
        <v>19</v>
      </c>
      <c r="C262" s="3">
        <f t="shared" ref="C262:S262" si="361">C138+C241</f>
        <v>222.91599067619435</v>
      </c>
      <c r="D262" s="3">
        <f t="shared" si="361"/>
        <v>240.36404844193316</v>
      </c>
      <c r="E262" s="3">
        <f t="shared" si="361"/>
        <v>293.20051346904637</v>
      </c>
      <c r="F262" s="3">
        <f t="shared" si="361"/>
        <v>332.52975428733373</v>
      </c>
      <c r="G262" s="3">
        <f t="shared" si="361"/>
        <v>396.73816899958365</v>
      </c>
      <c r="H262" s="3">
        <f t="shared" si="361"/>
        <v>410.28613174292855</v>
      </c>
      <c r="I262" s="3">
        <f t="shared" si="361"/>
        <v>383.12699454849127</v>
      </c>
      <c r="J262" s="3">
        <f t="shared" si="361"/>
        <v>321.05474218005907</v>
      </c>
      <c r="K262" s="3">
        <f t="shared" si="361"/>
        <v>401.82678218005913</v>
      </c>
      <c r="L262" s="3">
        <f t="shared" si="361"/>
        <v>390.07167692213659</v>
      </c>
      <c r="M262" s="3">
        <f t="shared" si="361"/>
        <v>392.05003684886555</v>
      </c>
      <c r="N262" s="3">
        <f t="shared" si="361"/>
        <v>342.78982568325921</v>
      </c>
      <c r="O262" s="3">
        <f t="shared" si="361"/>
        <v>344.08096632699187</v>
      </c>
      <c r="P262" s="3">
        <f t="shared" si="361"/>
        <v>346.82950014119626</v>
      </c>
      <c r="Q262" s="3">
        <f t="shared" si="361"/>
        <v>366.69016751638895</v>
      </c>
      <c r="R262" s="3">
        <f t="shared" si="361"/>
        <v>365.87766909972686</v>
      </c>
      <c r="S262" s="3">
        <f t="shared" si="361"/>
        <v>386.72650713214585</v>
      </c>
      <c r="T262" s="3">
        <f t="shared" ref="T262:U262" si="362">T138+T241</f>
        <v>414.63878842806008</v>
      </c>
      <c r="U262" s="3">
        <f t="shared" si="362"/>
        <v>433.85304703111785</v>
      </c>
      <c r="V262" s="3">
        <f t="shared" ref="V262:W262" si="363">V138+V241</f>
        <v>420.40666407416302</v>
      </c>
      <c r="W262" s="3">
        <f t="shared" si="363"/>
        <v>501.1512667065806</v>
      </c>
    </row>
    <row r="263" spans="2:23" x14ac:dyDescent="0.2">
      <c r="B263" s="3" t="s">
        <v>20</v>
      </c>
      <c r="C263" s="3">
        <f t="shared" ref="C263:S263" si="364">C139+C242</f>
        <v>697.71295318844636</v>
      </c>
      <c r="D263" s="3">
        <f t="shared" si="364"/>
        <v>826.68471580623759</v>
      </c>
      <c r="E263" s="3">
        <f t="shared" si="364"/>
        <v>1011.5781276103253</v>
      </c>
      <c r="F263" s="3">
        <f t="shared" si="364"/>
        <v>1274.5915205074571</v>
      </c>
      <c r="G263" s="3">
        <f t="shared" si="364"/>
        <v>1523.2760791140768</v>
      </c>
      <c r="H263" s="3">
        <f t="shared" si="364"/>
        <v>1563.5825761048986</v>
      </c>
      <c r="I263" s="3">
        <f t="shared" si="364"/>
        <v>1281.2898571961834</v>
      </c>
      <c r="J263" s="3">
        <f t="shared" si="364"/>
        <v>1106.5923796666366</v>
      </c>
      <c r="K263" s="3">
        <f t="shared" si="364"/>
        <v>1362.3198296666365</v>
      </c>
      <c r="L263" s="3">
        <f t="shared" si="364"/>
        <v>1289.2611137493866</v>
      </c>
      <c r="M263" s="3">
        <f t="shared" si="364"/>
        <v>1196.3357026704155</v>
      </c>
      <c r="N263" s="3">
        <f t="shared" si="364"/>
        <v>1098.1144755909386</v>
      </c>
      <c r="O263" s="3">
        <f t="shared" si="364"/>
        <v>1099.4242777023828</v>
      </c>
      <c r="P263" s="3">
        <f t="shared" si="364"/>
        <v>1161.8760037003942</v>
      </c>
      <c r="Q263" s="3">
        <f t="shared" si="364"/>
        <v>1225.4956860973316</v>
      </c>
      <c r="R263" s="3">
        <f t="shared" si="364"/>
        <v>1226.17224298571</v>
      </c>
      <c r="S263" s="3">
        <f t="shared" si="364"/>
        <v>1286.5420012528816</v>
      </c>
      <c r="T263" s="3">
        <f t="shared" ref="T263:U263" si="365">T139+T242</f>
        <v>1377.2749493638053</v>
      </c>
      <c r="U263" s="3">
        <f t="shared" si="365"/>
        <v>1474.4874566765882</v>
      </c>
      <c r="V263" s="3">
        <f t="shared" ref="V263:W263" si="366">V139+V242</f>
        <v>1431.9236213345362</v>
      </c>
      <c r="W263" s="3">
        <f t="shared" si="366"/>
        <v>1604.7372929634801</v>
      </c>
    </row>
    <row r="264" spans="2:23" x14ac:dyDescent="0.2">
      <c r="B264" s="3" t="s">
        <v>21</v>
      </c>
      <c r="C264" s="3">
        <f t="shared" ref="C264:S264" si="367">C140+C243</f>
        <v>3223.3536700507243</v>
      </c>
      <c r="D264" s="3">
        <f t="shared" si="367"/>
        <v>3677.6993731469038</v>
      </c>
      <c r="E264" s="3">
        <f t="shared" si="367"/>
        <v>4318.9625156691782</v>
      </c>
      <c r="F264" s="3">
        <f t="shared" si="367"/>
        <v>5056.8572455067824</v>
      </c>
      <c r="G264" s="3">
        <f t="shared" si="367"/>
        <v>5958.0561866024127</v>
      </c>
      <c r="H264" s="3">
        <f t="shared" si="367"/>
        <v>5920.5053426687264</v>
      </c>
      <c r="I264" s="3">
        <f t="shared" si="367"/>
        <v>4818.2586386130915</v>
      </c>
      <c r="J264" s="3">
        <f t="shared" si="367"/>
        <v>4179.7451480780073</v>
      </c>
      <c r="K264" s="3">
        <f t="shared" si="367"/>
        <v>5214.7971380780064</v>
      </c>
      <c r="L264" s="3">
        <f t="shared" si="367"/>
        <v>5027.1187674594221</v>
      </c>
      <c r="M264" s="3">
        <f t="shared" si="367"/>
        <v>4768.2908067944536</v>
      </c>
      <c r="N264" s="3">
        <f t="shared" si="367"/>
        <v>4435.8461967892235</v>
      </c>
      <c r="O264" s="3">
        <f t="shared" si="367"/>
        <v>4299.1046970908483</v>
      </c>
      <c r="P264" s="3">
        <f t="shared" si="367"/>
        <v>4710.6515620760192</v>
      </c>
      <c r="Q264" s="3">
        <f t="shared" si="367"/>
        <v>5061.0758810438301</v>
      </c>
      <c r="R264" s="3">
        <f t="shared" si="367"/>
        <v>5040.4545004598476</v>
      </c>
      <c r="S264" s="3">
        <f t="shared" si="367"/>
        <v>5418.7046681906377</v>
      </c>
      <c r="T264" s="3">
        <f t="shared" ref="T264:U264" si="368">T140+T243</f>
        <v>5900.3090274210008</v>
      </c>
      <c r="U264" s="3">
        <f t="shared" si="368"/>
        <v>6227.3404667720379</v>
      </c>
      <c r="V264" s="3">
        <f t="shared" ref="V264:W264" si="369">V140+V243</f>
        <v>5887.5123204297852</v>
      </c>
      <c r="W264" s="3">
        <f t="shared" si="369"/>
        <v>6934.5969341621767</v>
      </c>
    </row>
    <row r="265" spans="2:23" x14ac:dyDescent="0.2">
      <c r="B265" s="3" t="s">
        <v>22</v>
      </c>
      <c r="C265" s="3">
        <f t="shared" ref="C265:S265" si="370">C141+C244</f>
        <v>973.48967442211074</v>
      </c>
      <c r="D265" s="3">
        <f t="shared" si="370"/>
        <v>1086.3274870117802</v>
      </c>
      <c r="E265" s="3">
        <f t="shared" si="370"/>
        <v>1206.1059133955393</v>
      </c>
      <c r="F265" s="3">
        <f t="shared" si="370"/>
        <v>1427.3883705037706</v>
      </c>
      <c r="G265" s="3">
        <f t="shared" si="370"/>
        <v>1672.9800050309223</v>
      </c>
      <c r="H265" s="3">
        <f t="shared" si="370"/>
        <v>1714.2890860584293</v>
      </c>
      <c r="I265" s="3">
        <f t="shared" si="370"/>
        <v>1604.2308313107028</v>
      </c>
      <c r="J265" s="3">
        <f t="shared" si="370"/>
        <v>1446.7298891667654</v>
      </c>
      <c r="K265" s="3">
        <f t="shared" si="370"/>
        <v>1815.1125191667652</v>
      </c>
      <c r="L265" s="3">
        <f t="shared" si="370"/>
        <v>1745.6438123683586</v>
      </c>
      <c r="M265" s="3">
        <f t="shared" si="370"/>
        <v>1671.7233614038298</v>
      </c>
      <c r="N265" s="3">
        <f t="shared" si="370"/>
        <v>1574.2804368831899</v>
      </c>
      <c r="O265" s="3">
        <f t="shared" si="370"/>
        <v>1533.9919021025144</v>
      </c>
      <c r="P265" s="3">
        <f t="shared" si="370"/>
        <v>1569.5289324178402</v>
      </c>
      <c r="Q265" s="3">
        <f t="shared" si="370"/>
        <v>1640.9837997178392</v>
      </c>
      <c r="R265" s="3">
        <f t="shared" si="370"/>
        <v>1668.3276511086599</v>
      </c>
      <c r="S265" s="3">
        <f t="shared" si="370"/>
        <v>1729.5443298426308</v>
      </c>
      <c r="T265" s="3">
        <f t="shared" ref="T265:U265" si="371">T141+T244</f>
        <v>1834.0047425909775</v>
      </c>
      <c r="U265" s="3">
        <f t="shared" si="371"/>
        <v>1849.3534341437555</v>
      </c>
      <c r="V265" s="3">
        <f t="shared" ref="V265:W265" si="372">V141+V244</f>
        <v>1813.4797106541982</v>
      </c>
      <c r="W265" s="3">
        <f t="shared" si="372"/>
        <v>2112.1889074170285</v>
      </c>
    </row>
    <row r="266" spans="2:23" x14ac:dyDescent="0.2">
      <c r="B266" s="3" t="s">
        <v>23</v>
      </c>
      <c r="C266" s="3">
        <f t="shared" ref="C266:S266" si="373">C142+C245</f>
        <v>850.2847610498136</v>
      </c>
      <c r="D266" s="3">
        <f t="shared" si="373"/>
        <v>977.06375916716706</v>
      </c>
      <c r="E266" s="3">
        <f t="shared" si="373"/>
        <v>1176.6027279497694</v>
      </c>
      <c r="F266" s="3">
        <f t="shared" si="373"/>
        <v>1469.4009277612522</v>
      </c>
      <c r="G266" s="3">
        <f t="shared" si="373"/>
        <v>1818.7369747542687</v>
      </c>
      <c r="H266" s="3">
        <f t="shared" si="373"/>
        <v>1906.9986103044835</v>
      </c>
      <c r="I266" s="3">
        <f t="shared" si="373"/>
        <v>1748.927015234385</v>
      </c>
      <c r="J266" s="3">
        <f t="shared" si="373"/>
        <v>1604.2461156160548</v>
      </c>
      <c r="K266" s="3">
        <f t="shared" si="373"/>
        <v>1980.7485756160545</v>
      </c>
      <c r="L266" s="3">
        <f t="shared" si="373"/>
        <v>1914.372249150003</v>
      </c>
      <c r="M266" s="3">
        <f t="shared" si="373"/>
        <v>1769.7889592562251</v>
      </c>
      <c r="N266" s="3">
        <f t="shared" si="373"/>
        <v>1674.9027873438458</v>
      </c>
      <c r="O266" s="3">
        <f t="shared" si="373"/>
        <v>1626.6743802878673</v>
      </c>
      <c r="P266" s="3">
        <f t="shared" si="373"/>
        <v>1630.4708999755426</v>
      </c>
      <c r="Q266" s="3">
        <f t="shared" si="373"/>
        <v>1655.660778144379</v>
      </c>
      <c r="R266" s="3">
        <f t="shared" si="373"/>
        <v>1684.6053747568608</v>
      </c>
      <c r="S266" s="3">
        <f t="shared" si="373"/>
        <v>1777.9981131055497</v>
      </c>
      <c r="T266" s="3">
        <f t="shared" ref="T266:U266" si="374">T142+T245</f>
        <v>1892.9430589102903</v>
      </c>
      <c r="U266" s="3">
        <f t="shared" si="374"/>
        <v>1996.6470602557645</v>
      </c>
      <c r="V266" s="3">
        <f t="shared" ref="V266:W266" si="375">V142+V245</f>
        <v>1957.1729369122045</v>
      </c>
      <c r="W266" s="3">
        <f t="shared" si="375"/>
        <v>2249.5863930705277</v>
      </c>
    </row>
    <row r="267" spans="2:23" x14ac:dyDescent="0.2">
      <c r="B267" s="3" t="s">
        <v>24</v>
      </c>
      <c r="C267" s="3">
        <f t="shared" ref="C267:S267" si="376">C143+C246</f>
        <v>1455.8707028856143</v>
      </c>
      <c r="D267" s="3">
        <f t="shared" si="376"/>
        <v>1605.8980068617309</v>
      </c>
      <c r="E267" s="3">
        <f t="shared" si="376"/>
        <v>1831.6401807854011</v>
      </c>
      <c r="F267" s="3">
        <f t="shared" si="376"/>
        <v>2007.1711007708186</v>
      </c>
      <c r="G267" s="3">
        <f t="shared" si="376"/>
        <v>2232.4943133547799</v>
      </c>
      <c r="H267" s="3">
        <f t="shared" si="376"/>
        <v>2274.4851350729778</v>
      </c>
      <c r="I267" s="3">
        <f t="shared" si="376"/>
        <v>2015.1488453634388</v>
      </c>
      <c r="J267" s="3">
        <f t="shared" si="376"/>
        <v>1778.7639292174695</v>
      </c>
      <c r="K267" s="3">
        <f t="shared" si="376"/>
        <v>2157.1433092174693</v>
      </c>
      <c r="L267" s="3">
        <f t="shared" si="376"/>
        <v>2242.2736673831464</v>
      </c>
      <c r="M267" s="3">
        <f t="shared" si="376"/>
        <v>2181.1151719245436</v>
      </c>
      <c r="N267" s="3">
        <f t="shared" si="376"/>
        <v>2050.390260604051</v>
      </c>
      <c r="O267" s="3">
        <f t="shared" si="376"/>
        <v>2095.3977845365562</v>
      </c>
      <c r="P267" s="3">
        <f t="shared" si="376"/>
        <v>2180.2065714903806</v>
      </c>
      <c r="Q267" s="3">
        <f t="shared" si="376"/>
        <v>2329.5330036711493</v>
      </c>
      <c r="R267" s="3">
        <f t="shared" si="376"/>
        <v>2570.7154818011886</v>
      </c>
      <c r="S267" s="3">
        <f t="shared" si="376"/>
        <v>2706.5094010891353</v>
      </c>
      <c r="T267" s="3">
        <f t="shared" ref="T267:U267" si="377">T143+T246</f>
        <v>2914.9911196870544</v>
      </c>
      <c r="U267" s="3">
        <f t="shared" si="377"/>
        <v>3051.7915012010762</v>
      </c>
      <c r="V267" s="3">
        <f t="shared" ref="V267:W267" si="378">V143+V246</f>
        <v>2656.9925311392799</v>
      </c>
      <c r="W267" s="3">
        <f t="shared" si="378"/>
        <v>3186.0499536230827</v>
      </c>
    </row>
    <row r="268" spans="2:23" x14ac:dyDescent="0.2">
      <c r="B268" s="3" t="s">
        <v>25</v>
      </c>
      <c r="C268" s="3">
        <f t="shared" ref="C268:S268" si="379">C144+C247</f>
        <v>407.03739519277212</v>
      </c>
      <c r="D268" s="3">
        <f t="shared" si="379"/>
        <v>479.42585768601873</v>
      </c>
      <c r="E268" s="3">
        <f t="shared" si="379"/>
        <v>518.57411927447299</v>
      </c>
      <c r="F268" s="3">
        <f t="shared" si="379"/>
        <v>592.86665964138615</v>
      </c>
      <c r="G268" s="3">
        <f t="shared" si="379"/>
        <v>700.23397803259923</v>
      </c>
      <c r="H268" s="3">
        <f t="shared" si="379"/>
        <v>736.93082099389062</v>
      </c>
      <c r="I268" s="3">
        <f t="shared" si="379"/>
        <v>703.43624835419234</v>
      </c>
      <c r="J268" s="3">
        <f t="shared" si="379"/>
        <v>663.37836087698031</v>
      </c>
      <c r="K268" s="3">
        <f t="shared" si="379"/>
        <v>829.73361087698026</v>
      </c>
      <c r="L268" s="3">
        <f t="shared" si="379"/>
        <v>816.37302810944323</v>
      </c>
      <c r="M268" s="3">
        <f t="shared" si="379"/>
        <v>780.24033966136972</v>
      </c>
      <c r="N268" s="3">
        <f t="shared" si="379"/>
        <v>720.38476691731807</v>
      </c>
      <c r="O268" s="3">
        <f t="shared" si="379"/>
        <v>728.87620172393417</v>
      </c>
      <c r="P268" s="3">
        <f t="shared" si="379"/>
        <v>728.99871052068283</v>
      </c>
      <c r="Q268" s="3">
        <f t="shared" si="379"/>
        <v>756.43146523162432</v>
      </c>
      <c r="R268" s="3">
        <f t="shared" si="379"/>
        <v>748.882268507959</v>
      </c>
      <c r="S268" s="3">
        <f t="shared" si="379"/>
        <v>765.66978441113599</v>
      </c>
      <c r="T268" s="3">
        <f t="shared" ref="T268:U268" si="380">T144+T247</f>
        <v>826.9263373217409</v>
      </c>
      <c r="U268" s="3">
        <f t="shared" si="380"/>
        <v>862.05376904345371</v>
      </c>
      <c r="V268" s="3">
        <f t="shared" ref="V268:W268" si="381">V144+V247</f>
        <v>826.27346146224761</v>
      </c>
      <c r="W268" s="3">
        <f t="shared" si="381"/>
        <v>976.15247444399836</v>
      </c>
    </row>
    <row r="269" spans="2:23" x14ac:dyDescent="0.2">
      <c r="B269" s="3" t="s">
        <v>26</v>
      </c>
      <c r="C269" s="3">
        <f t="shared" ref="C269:S269" si="382">C145+C248</f>
        <v>823.53995218069497</v>
      </c>
      <c r="D269" s="3">
        <f t="shared" si="382"/>
        <v>869.25842152821633</v>
      </c>
      <c r="E269" s="3">
        <f t="shared" si="382"/>
        <v>998.66402422583781</v>
      </c>
      <c r="F269" s="3">
        <f t="shared" si="382"/>
        <v>1258.2711487772867</v>
      </c>
      <c r="G269" s="3">
        <f t="shared" si="382"/>
        <v>1501.2664372750708</v>
      </c>
      <c r="H269" s="3">
        <f t="shared" si="382"/>
        <v>1556.5451204229012</v>
      </c>
      <c r="I269" s="3">
        <f t="shared" si="382"/>
        <v>1336.5981718526562</v>
      </c>
      <c r="J269" s="3">
        <f t="shared" si="382"/>
        <v>1118.7463174471261</v>
      </c>
      <c r="K269" s="3">
        <f t="shared" si="382"/>
        <v>1384.3296974471261</v>
      </c>
      <c r="L269" s="3">
        <f t="shared" si="382"/>
        <v>1356.2756907725118</v>
      </c>
      <c r="M269" s="3">
        <f t="shared" si="382"/>
        <v>1304.1160997953957</v>
      </c>
      <c r="N269" s="3">
        <f t="shared" si="382"/>
        <v>1311.1441963252958</v>
      </c>
      <c r="O269" s="3">
        <f t="shared" si="382"/>
        <v>1319.4762733848886</v>
      </c>
      <c r="P269" s="3">
        <f t="shared" si="382"/>
        <v>1463.1492323251243</v>
      </c>
      <c r="Q269" s="3">
        <f t="shared" si="382"/>
        <v>1636.8877082595375</v>
      </c>
      <c r="R269" s="3">
        <f t="shared" si="382"/>
        <v>1778.6267941951382</v>
      </c>
      <c r="S269" s="3">
        <f t="shared" si="382"/>
        <v>1998.8838275760027</v>
      </c>
      <c r="T269" s="3">
        <f t="shared" ref="T269:U269" si="383">T145+T248</f>
        <v>2150.6207091936258</v>
      </c>
      <c r="U269" s="3">
        <f t="shared" si="383"/>
        <v>2155.3819402825593</v>
      </c>
      <c r="V269" s="3">
        <f t="shared" ref="V269:W269" si="384">V145+V248</f>
        <v>1815.8868479793978</v>
      </c>
      <c r="W269" s="3">
        <f t="shared" si="384"/>
        <v>2455.5317262973267</v>
      </c>
    </row>
    <row r="270" spans="2:23" x14ac:dyDescent="0.2">
      <c r="B270" s="3" t="s">
        <v>27</v>
      </c>
      <c r="C270" s="3">
        <f t="shared" ref="C270:S270" si="385">C146+C249</f>
        <v>6881.1014151515228</v>
      </c>
      <c r="D270" s="3">
        <f t="shared" si="385"/>
        <v>7659.1267833378788</v>
      </c>
      <c r="E270" s="3">
        <f t="shared" si="385"/>
        <v>8446.2822324908011</v>
      </c>
      <c r="F270" s="3">
        <f t="shared" si="385"/>
        <v>9694.2569254642367</v>
      </c>
      <c r="G270" s="3">
        <f t="shared" si="385"/>
        <v>11223.889945663779</v>
      </c>
      <c r="H270" s="3">
        <f t="shared" si="385"/>
        <v>11563.476104141751</v>
      </c>
      <c r="I270" s="3">
        <f t="shared" si="385"/>
        <v>10597.650852515315</v>
      </c>
      <c r="J270" s="3">
        <f t="shared" si="385"/>
        <v>9363.2850870041693</v>
      </c>
      <c r="K270" s="3">
        <f t="shared" si="385"/>
        <v>12008.682267004169</v>
      </c>
      <c r="L270" s="3">
        <f t="shared" si="385"/>
        <v>11757.102605411117</v>
      </c>
      <c r="M270" s="3">
        <f t="shared" si="385"/>
        <v>11437.665661417235</v>
      </c>
      <c r="N270" s="3">
        <f t="shared" si="385"/>
        <v>10915.909922981969</v>
      </c>
      <c r="O270" s="3">
        <f t="shared" si="385"/>
        <v>10898.524842278599</v>
      </c>
      <c r="P270" s="3">
        <f t="shared" si="385"/>
        <v>11434.388434775483</v>
      </c>
      <c r="Q270" s="3">
        <f t="shared" si="385"/>
        <v>12431.445092203958</v>
      </c>
      <c r="R270" s="3">
        <f t="shared" si="385"/>
        <v>12840.735134888153</v>
      </c>
      <c r="S270" s="3">
        <f t="shared" si="385"/>
        <v>13623.908653008148</v>
      </c>
      <c r="T270" s="3">
        <f t="shared" ref="T270:U270" si="386">T146+T249</f>
        <v>14805.509438809917</v>
      </c>
      <c r="U270" s="3">
        <f t="shared" si="386"/>
        <v>15856.858887796669</v>
      </c>
      <c r="V270" s="3">
        <f t="shared" ref="V270:W270" si="387">V146+V249</f>
        <v>14869.102870927956</v>
      </c>
      <c r="W270" s="3">
        <f t="shared" si="387"/>
        <v>17150.294169339191</v>
      </c>
    </row>
    <row r="271" spans="2:23" x14ac:dyDescent="0.2">
      <c r="B271" s="3" t="s">
        <v>28</v>
      </c>
      <c r="C271" s="3">
        <f t="shared" ref="C271:S271" si="388">C147+C250</f>
        <v>1553.5509248362828</v>
      </c>
      <c r="D271" s="3">
        <f t="shared" si="388"/>
        <v>1650.6689444094918</v>
      </c>
      <c r="E271" s="3">
        <f t="shared" si="388"/>
        <v>1895.8902949236763</v>
      </c>
      <c r="F271" s="3">
        <f t="shared" si="388"/>
        <v>2154.8621896222962</v>
      </c>
      <c r="G271" s="3">
        <f t="shared" si="388"/>
        <v>2494.1799314849891</v>
      </c>
      <c r="H271" s="3">
        <f t="shared" si="388"/>
        <v>2631.3168209533919</v>
      </c>
      <c r="I271" s="3">
        <f t="shared" si="388"/>
        <v>2459.695967335238</v>
      </c>
      <c r="J271" s="3">
        <f t="shared" si="388"/>
        <v>2243.9782504882078</v>
      </c>
      <c r="K271" s="3">
        <f t="shared" si="388"/>
        <v>2826.2502504882077</v>
      </c>
      <c r="L271" s="3">
        <f t="shared" si="388"/>
        <v>2766.2099626338827</v>
      </c>
      <c r="M271" s="3">
        <f t="shared" si="388"/>
        <v>2691.8139247190334</v>
      </c>
      <c r="N271" s="3">
        <f t="shared" si="388"/>
        <v>2561.6468291506799</v>
      </c>
      <c r="O271" s="3">
        <f t="shared" si="388"/>
        <v>2454.0079844383886</v>
      </c>
      <c r="P271" s="3">
        <f t="shared" si="388"/>
        <v>2453.5984661523294</v>
      </c>
      <c r="Q271" s="3">
        <f t="shared" si="388"/>
        <v>2561.1824826054963</v>
      </c>
      <c r="R271" s="3">
        <f t="shared" si="388"/>
        <v>2571.0920100770641</v>
      </c>
      <c r="S271" s="3">
        <f t="shared" si="388"/>
        <v>2648.8307058948753</v>
      </c>
      <c r="T271" s="3">
        <f t="shared" ref="T271:U271" si="389">T147+T250</f>
        <v>2820.2702093112653</v>
      </c>
      <c r="U271" s="3">
        <f t="shared" si="389"/>
        <v>2984.8420011229027</v>
      </c>
      <c r="V271" s="3">
        <f t="shared" ref="V271:W271" si="390">V147+V250</f>
        <v>2888.691960519528</v>
      </c>
      <c r="W271" s="3">
        <f t="shared" si="390"/>
        <v>3352.1721474463175</v>
      </c>
    </row>
    <row r="272" spans="2:23" s="22" customFormat="1" x14ac:dyDescent="0.2">
      <c r="B272" s="21" t="s">
        <v>29</v>
      </c>
      <c r="C272" s="21">
        <f>SUM(C257:C271)</f>
        <v>30139.651120369155</v>
      </c>
      <c r="D272" s="21">
        <f t="shared" ref="D272" si="391">SUM(D257:D271)</f>
        <v>33823.634031550144</v>
      </c>
      <c r="E272" s="21">
        <f t="shared" ref="E272" si="392">SUM(E257:E271)</f>
        <v>38733.628514688666</v>
      </c>
      <c r="F272" s="21">
        <f t="shared" ref="F272" si="393">SUM(F257:F271)</f>
        <v>44574.605603305776</v>
      </c>
      <c r="G272" s="21">
        <f t="shared" ref="G272" si="394">SUM(G257:G271)</f>
        <v>52495.791186537819</v>
      </c>
      <c r="H272" s="21">
        <f t="shared" ref="H272" si="395">SUM(H257:H271)</f>
        <v>53576.641884603225</v>
      </c>
      <c r="I272" s="21">
        <f t="shared" ref="I272" si="396">SUM(I257:I271)</f>
        <v>47550.285964230628</v>
      </c>
      <c r="J272" s="21">
        <f t="shared" ref="J272" si="397">SUM(J257:J271)</f>
        <v>41973.059418834433</v>
      </c>
      <c r="K272" s="21">
        <f t="shared" ref="K272" si="398">SUM(K257:K271)</f>
        <v>52974.873178834423</v>
      </c>
      <c r="L272" s="21">
        <f t="shared" ref="L272" si="399">SUM(L257:L271)</f>
        <v>51669.526835411052</v>
      </c>
      <c r="M272" s="21">
        <f t="shared" ref="M272" si="400">SUM(M257:M271)</f>
        <v>49766.31393632602</v>
      </c>
      <c r="N272" s="21">
        <f t="shared" ref="N272" si="401">SUM(N257:N271)</f>
        <v>47106.809422677099</v>
      </c>
      <c r="O272" s="21">
        <f t="shared" ref="O272" si="402">SUM(O257:O271)</f>
        <v>46521.556466541195</v>
      </c>
      <c r="P272" s="21">
        <f t="shared" ref="P272" si="403">SUM(P257:P271)</f>
        <v>48402.307092078998</v>
      </c>
      <c r="Q272" s="21">
        <f t="shared" ref="Q272" si="404">SUM(Q257:Q271)</f>
        <v>52007.673328547244</v>
      </c>
      <c r="R272" s="21">
        <f t="shared" ref="R272" si="405">SUM(R257:R271)</f>
        <v>53127.015701777731</v>
      </c>
      <c r="S272" s="21">
        <f t="shared" ref="S272:T272" si="406">SUM(S257:S271)</f>
        <v>56395.367156785724</v>
      </c>
      <c r="T272" s="21">
        <f t="shared" si="406"/>
        <v>61016.471406038174</v>
      </c>
      <c r="U272" s="21">
        <f t="shared" ref="U272:V272" si="407">SUM(U257:U271)</f>
        <v>64221.499571211418</v>
      </c>
      <c r="V272" s="21">
        <f t="shared" si="407"/>
        <v>60396.960604214102</v>
      </c>
      <c r="W272" s="21">
        <f t="shared" ref="W272" si="408">SUM(W257:W271)</f>
        <v>71009.149727830125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W112"/>
  <sheetViews>
    <sheetView topLeftCell="A4" zoomScale="150" zoomScaleNormal="150" zoomScalePageLayoutView="150" workbookViewId="0">
      <pane xSplit="10480" topLeftCell="R1" activePane="topRight"/>
      <selection activeCell="A105" sqref="A105:XFD105"/>
      <selection pane="topRight" activeCell="U111" sqref="U111:W111"/>
    </sheetView>
  </sheetViews>
  <sheetFormatPr baseColWidth="10" defaultRowHeight="16" x14ac:dyDescent="0.2"/>
  <sheetData>
    <row r="2" spans="2:23" x14ac:dyDescent="0.2">
      <c r="B2" s="1" t="s">
        <v>33</v>
      </c>
    </row>
    <row r="3" spans="2:23" x14ac:dyDescent="0.2">
      <c r="B3" t="s">
        <v>11</v>
      </c>
    </row>
    <row r="6" spans="2:23" x14ac:dyDescent="0.2">
      <c r="B6" t="s">
        <v>34</v>
      </c>
      <c r="J6" s="2" t="s">
        <v>12</v>
      </c>
      <c r="K6" s="2" t="s">
        <v>13</v>
      </c>
    </row>
    <row r="7" spans="2:23" x14ac:dyDescent="0.2">
      <c r="C7" s="2">
        <v>2002</v>
      </c>
      <c r="D7" s="2">
        <f>C7+1</f>
        <v>2003</v>
      </c>
      <c r="E7" s="2">
        <f t="shared" ref="E7:J7" si="0">D7+1</f>
        <v>2004</v>
      </c>
      <c r="F7" s="2">
        <f t="shared" si="0"/>
        <v>2005</v>
      </c>
      <c r="G7" s="2">
        <f t="shared" si="0"/>
        <v>2006</v>
      </c>
      <c r="H7" s="2">
        <f t="shared" si="0"/>
        <v>2007</v>
      </c>
      <c r="I7" s="2">
        <f t="shared" si="0"/>
        <v>2008</v>
      </c>
      <c r="J7" s="2">
        <f t="shared" si="0"/>
        <v>2009</v>
      </c>
      <c r="K7" s="2">
        <v>2009</v>
      </c>
      <c r="L7" s="2">
        <v>2010</v>
      </c>
      <c r="M7" s="2">
        <v>2011</v>
      </c>
      <c r="N7" s="2">
        <v>2012</v>
      </c>
      <c r="O7" s="2">
        <v>2013</v>
      </c>
      <c r="P7" s="2">
        <v>2014</v>
      </c>
      <c r="Q7" s="2">
        <v>2015</v>
      </c>
      <c r="R7" s="2">
        <v>2016</v>
      </c>
      <c r="S7" s="2">
        <v>2017</v>
      </c>
      <c r="T7" s="2">
        <f>S7+1</f>
        <v>2018</v>
      </c>
      <c r="U7" s="2">
        <f>T7+1</f>
        <v>2019</v>
      </c>
      <c r="V7" s="2">
        <f>U7+1</f>
        <v>2020</v>
      </c>
      <c r="W7" s="2">
        <f>V7+1</f>
        <v>2021</v>
      </c>
    </row>
    <row r="8" spans="2:23" x14ac:dyDescent="0.2">
      <c r="B8" s="3" t="s">
        <v>14</v>
      </c>
      <c r="C8" s="3">
        <v>2493.6412207285366</v>
      </c>
      <c r="D8" s="3">
        <v>2740.73</v>
      </c>
      <c r="E8" s="3">
        <v>3027.1289999999999</v>
      </c>
      <c r="F8" s="3">
        <v>3384.6868599999998</v>
      </c>
      <c r="G8" s="3">
        <v>3688.32044</v>
      </c>
      <c r="H8" s="3">
        <v>3763.2984799999999</v>
      </c>
      <c r="I8" s="3">
        <v>3236.4881700000001</v>
      </c>
      <c r="J8" s="3">
        <v>2273.7252200000003</v>
      </c>
      <c r="K8" s="3">
        <v>3248.1788857142856</v>
      </c>
      <c r="L8" s="3">
        <v>4749.1691000000001</v>
      </c>
      <c r="M8" s="3">
        <v>4814.9205103115</v>
      </c>
      <c r="N8" s="3">
        <v>4923.7661028828998</v>
      </c>
      <c r="O8" s="23">
        <v>5010.0893284847734</v>
      </c>
      <c r="P8" s="23">
        <v>5504.4180332783644</v>
      </c>
      <c r="Q8" s="23">
        <v>5983.6512073869317</v>
      </c>
      <c r="R8" s="23">
        <v>6317.5594771384585</v>
      </c>
      <c r="S8" s="23">
        <v>6465.5133465683939</v>
      </c>
      <c r="T8" s="23">
        <v>7030.6376566287672</v>
      </c>
      <c r="U8" s="23">
        <v>7109.4396292583806</v>
      </c>
      <c r="V8" s="23">
        <v>6230.7860500783627</v>
      </c>
      <c r="W8" s="5">
        <v>7113.0771524046286</v>
      </c>
    </row>
    <row r="9" spans="2:23" x14ac:dyDescent="0.2">
      <c r="B9" s="3" t="s">
        <v>15</v>
      </c>
      <c r="C9" s="3">
        <v>848.77718299520814</v>
      </c>
      <c r="D9" s="3">
        <v>931.67700000000002</v>
      </c>
      <c r="E9" s="3">
        <v>1013.16</v>
      </c>
      <c r="F9" s="3">
        <v>1137.8222000000001</v>
      </c>
      <c r="G9" s="3">
        <v>1231.9775099999999</v>
      </c>
      <c r="H9" s="3">
        <v>1219.3882100000001</v>
      </c>
      <c r="I9" s="3">
        <v>1035.0344700000001</v>
      </c>
      <c r="J9" s="3">
        <v>727.6505699999999</v>
      </c>
      <c r="K9" s="3">
        <v>1039.5008142857143</v>
      </c>
      <c r="L9" s="3">
        <v>1560.8689199999999</v>
      </c>
      <c r="M9" s="3">
        <v>1579.676690943443</v>
      </c>
      <c r="N9" s="3">
        <v>1627.0451077582454</v>
      </c>
      <c r="O9" s="23">
        <v>1640.434603418875</v>
      </c>
      <c r="P9" s="23">
        <v>1757.9837447971831</v>
      </c>
      <c r="Q9" s="23">
        <v>1861.9574620396397</v>
      </c>
      <c r="R9" s="23">
        <v>1916.8774652878335</v>
      </c>
      <c r="S9" s="23">
        <v>1932.1999090782267</v>
      </c>
      <c r="T9" s="23">
        <v>2100.9151056394626</v>
      </c>
      <c r="U9" s="23">
        <v>2108.840609780963</v>
      </c>
      <c r="V9" s="23">
        <v>1856.501689284808</v>
      </c>
      <c r="W9" s="5">
        <v>2089.825282459396</v>
      </c>
    </row>
    <row r="10" spans="2:23" x14ac:dyDescent="0.2">
      <c r="B10" s="3" t="s">
        <v>16</v>
      </c>
      <c r="C10" s="3">
        <v>2221.2467285278203</v>
      </c>
      <c r="D10" s="3">
        <v>2447.7910000000002</v>
      </c>
      <c r="E10" s="3">
        <v>2674.3009999999999</v>
      </c>
      <c r="F10" s="3">
        <v>3010.3495099999996</v>
      </c>
      <c r="G10" s="3">
        <v>3311.0702099999999</v>
      </c>
      <c r="H10" s="3">
        <v>3373.3850000000002</v>
      </c>
      <c r="I10" s="3">
        <v>2912.2823399999997</v>
      </c>
      <c r="J10" s="3">
        <v>2049.1664000000001</v>
      </c>
      <c r="K10" s="3">
        <v>2927.3805714285718</v>
      </c>
      <c r="L10" s="3">
        <v>4328.4515000000001</v>
      </c>
      <c r="M10" s="3">
        <v>4324.5524588184198</v>
      </c>
      <c r="N10" s="3">
        <v>4387.0283459494203</v>
      </c>
      <c r="O10" s="23">
        <v>4635.1330702637588</v>
      </c>
      <c r="P10" s="23">
        <v>4889.2187127356665</v>
      </c>
      <c r="Q10" s="23">
        <v>5165.6622605477833</v>
      </c>
      <c r="R10" s="23">
        <v>5322.9026071452909</v>
      </c>
      <c r="S10" s="23">
        <v>5351.6752437856721</v>
      </c>
      <c r="T10" s="23">
        <v>5977.1303971052039</v>
      </c>
      <c r="U10" s="23">
        <v>6135.3642784516387</v>
      </c>
      <c r="V10" s="23">
        <v>5469.1212378098508</v>
      </c>
      <c r="W10" s="5">
        <v>6253.2438364305044</v>
      </c>
    </row>
    <row r="11" spans="2:23" x14ac:dyDescent="0.2">
      <c r="B11" s="3" t="s">
        <v>17</v>
      </c>
      <c r="C11" s="3">
        <v>392.59553494111611</v>
      </c>
      <c r="D11" s="3">
        <v>427.07100000000003</v>
      </c>
      <c r="E11" s="3">
        <v>442.33499999999998</v>
      </c>
      <c r="F11" s="3">
        <v>481.57483000000002</v>
      </c>
      <c r="G11" s="3">
        <v>524.50833</v>
      </c>
      <c r="H11" s="3">
        <v>521.17953</v>
      </c>
      <c r="I11" s="3">
        <v>440.73313999999999</v>
      </c>
      <c r="J11" s="3">
        <v>303.90978999999999</v>
      </c>
      <c r="K11" s="3">
        <v>434.15684285714286</v>
      </c>
      <c r="L11" s="3">
        <v>643.7076800000001</v>
      </c>
      <c r="M11" s="3">
        <v>658.41713213117964</v>
      </c>
      <c r="N11" s="3">
        <v>681.3943116705691</v>
      </c>
      <c r="O11" s="23">
        <v>668.52531536749973</v>
      </c>
      <c r="P11" s="23">
        <v>712.51196850011684</v>
      </c>
      <c r="Q11" s="23">
        <v>758.35495965554128</v>
      </c>
      <c r="R11" s="23">
        <v>781.54580660465081</v>
      </c>
      <c r="S11" s="23">
        <v>787.88852490777163</v>
      </c>
      <c r="T11" s="23">
        <v>846.92651700025522</v>
      </c>
      <c r="U11" s="23">
        <v>843.00929558872963</v>
      </c>
      <c r="V11" s="23">
        <v>727.27733981179347</v>
      </c>
      <c r="W11" s="5">
        <v>812.03372483530052</v>
      </c>
    </row>
    <row r="12" spans="2:23" x14ac:dyDescent="0.2">
      <c r="B12" s="3" t="s">
        <v>18</v>
      </c>
      <c r="C12" s="3">
        <v>196.30551925915535</v>
      </c>
      <c r="D12" s="3">
        <v>216.74299999999999</v>
      </c>
      <c r="E12" s="3">
        <v>238.88399999999999</v>
      </c>
      <c r="F12" s="3">
        <v>268.33249000000001</v>
      </c>
      <c r="G12" s="3">
        <v>290.36977000000002</v>
      </c>
      <c r="H12" s="3">
        <v>297.6429</v>
      </c>
      <c r="I12" s="3">
        <v>252.16281000000001</v>
      </c>
      <c r="J12" s="3">
        <v>174.39607000000001</v>
      </c>
      <c r="K12" s="3">
        <v>249.13724285714287</v>
      </c>
      <c r="L12" s="3">
        <v>365.11009999999999</v>
      </c>
      <c r="M12" s="3">
        <v>369.21633711228003</v>
      </c>
      <c r="N12" s="3">
        <v>373.06732494399586</v>
      </c>
      <c r="O12" s="23">
        <v>405.87739662539542</v>
      </c>
      <c r="P12" s="23">
        <v>426.89836791415019</v>
      </c>
      <c r="Q12" s="23">
        <v>450.24014614787245</v>
      </c>
      <c r="R12" s="23">
        <v>462.0201424057048</v>
      </c>
      <c r="S12" s="23">
        <v>460.29462395533943</v>
      </c>
      <c r="T12" s="23">
        <v>505.85200705140244</v>
      </c>
      <c r="U12" s="23">
        <v>506.09501978026884</v>
      </c>
      <c r="V12" s="23">
        <v>442.43477020234775</v>
      </c>
      <c r="W12" s="5">
        <v>498.68838136161662</v>
      </c>
    </row>
    <row r="13" spans="2:23" x14ac:dyDescent="0.2">
      <c r="B13" s="3" t="s">
        <v>19</v>
      </c>
      <c r="C13" s="3">
        <v>93.819768196640453</v>
      </c>
      <c r="D13" s="3">
        <v>105.06399999999999</v>
      </c>
      <c r="E13" s="3">
        <v>118.053</v>
      </c>
      <c r="F13" s="3">
        <v>131.54273999999998</v>
      </c>
      <c r="G13" s="3">
        <v>146.28121999999999</v>
      </c>
      <c r="H13" s="3">
        <v>149.55154000000002</v>
      </c>
      <c r="I13" s="3">
        <v>129.53647999999998</v>
      </c>
      <c r="J13" s="3">
        <v>89.474860000000007</v>
      </c>
      <c r="K13" s="3">
        <v>127.82122857142858</v>
      </c>
      <c r="L13" s="3">
        <v>187.28758999999999</v>
      </c>
      <c r="M13" s="3">
        <v>191.89575476689188</v>
      </c>
      <c r="N13" s="3">
        <v>199.36980214662543</v>
      </c>
      <c r="O13" s="23">
        <v>204.73758018685214</v>
      </c>
      <c r="P13" s="23">
        <v>216.75249263007959</v>
      </c>
      <c r="Q13" s="23">
        <v>232.69089834103067</v>
      </c>
      <c r="R13" s="23">
        <v>239.39867961919123</v>
      </c>
      <c r="S13" s="23">
        <v>240.5813008960736</v>
      </c>
      <c r="T13" s="23">
        <v>257.69223386701316</v>
      </c>
      <c r="U13" s="23">
        <v>257.13053671237753</v>
      </c>
      <c r="V13" s="23">
        <v>223.55182281151122</v>
      </c>
      <c r="W13" s="5">
        <v>251.67827403443704</v>
      </c>
    </row>
    <row r="14" spans="2:23" x14ac:dyDescent="0.2">
      <c r="B14" s="3" t="s">
        <v>20</v>
      </c>
      <c r="C14" s="3">
        <v>357.81545584513538</v>
      </c>
      <c r="D14" s="3">
        <v>389.822</v>
      </c>
      <c r="E14" s="3">
        <v>436.96300000000002</v>
      </c>
      <c r="F14" s="3">
        <v>494.14191</v>
      </c>
      <c r="G14" s="3">
        <v>543.16643999999997</v>
      </c>
      <c r="H14" s="3">
        <v>562.96339999999998</v>
      </c>
      <c r="I14" s="3">
        <v>493.84393999999998</v>
      </c>
      <c r="J14" s="3">
        <v>351.74002000000002</v>
      </c>
      <c r="K14" s="3">
        <v>502.4857428571429</v>
      </c>
      <c r="L14" s="3">
        <v>743.35645</v>
      </c>
      <c r="M14" s="3">
        <v>736.33980114235294</v>
      </c>
      <c r="N14" s="3">
        <v>739.9112428729801</v>
      </c>
      <c r="O14" s="23">
        <v>786.03893558127879</v>
      </c>
      <c r="P14" s="23">
        <v>828.61114882818867</v>
      </c>
      <c r="Q14" s="23">
        <v>894.03219311272665</v>
      </c>
      <c r="R14" s="23">
        <v>931.29107666063874</v>
      </c>
      <c r="S14" s="23">
        <v>962.4257660175216</v>
      </c>
      <c r="T14" s="23">
        <v>1061.8600488101936</v>
      </c>
      <c r="U14" s="23">
        <v>1068.2378542679016</v>
      </c>
      <c r="V14" s="23">
        <v>954.61480576097972</v>
      </c>
      <c r="W14" s="5">
        <v>1098.3915693685192</v>
      </c>
    </row>
    <row r="15" spans="2:23" x14ac:dyDescent="0.2">
      <c r="B15" s="3" t="s">
        <v>21</v>
      </c>
      <c r="C15" s="3">
        <v>1442.1185909004894</v>
      </c>
      <c r="D15" s="3">
        <v>1587.5650000000001</v>
      </c>
      <c r="E15" s="3">
        <v>1751.7329999999999</v>
      </c>
      <c r="F15" s="3">
        <v>1969.4744900000001</v>
      </c>
      <c r="G15" s="3">
        <v>2147.6580199999999</v>
      </c>
      <c r="H15" s="3">
        <v>2200.5466800000004</v>
      </c>
      <c r="I15" s="3">
        <v>1923.99713</v>
      </c>
      <c r="J15" s="3">
        <v>1357.1524899999999</v>
      </c>
      <c r="K15" s="3">
        <v>1938.7892714285713</v>
      </c>
      <c r="L15" s="3">
        <v>2825.3324600000001</v>
      </c>
      <c r="M15" s="3">
        <v>2833.7301859678396</v>
      </c>
      <c r="N15" s="3">
        <v>2879.821355433412</v>
      </c>
      <c r="O15" s="23">
        <v>3042.2958737780723</v>
      </c>
      <c r="P15" s="23">
        <v>3217.1414969255152</v>
      </c>
      <c r="Q15" s="23">
        <v>3426.21988908307</v>
      </c>
      <c r="R15" s="23">
        <v>3573.1503164499936</v>
      </c>
      <c r="S15" s="23">
        <v>3607.8860545404027</v>
      </c>
      <c r="T15" s="23">
        <v>4035.0632029285198</v>
      </c>
      <c r="U15" s="23">
        <v>4100.5314360518587</v>
      </c>
      <c r="V15" s="23">
        <v>3643.6051991158661</v>
      </c>
      <c r="W15" s="5">
        <v>4207.1741889221576</v>
      </c>
    </row>
    <row r="16" spans="2:23" x14ac:dyDescent="0.2">
      <c r="B16" s="3" t="s">
        <v>22</v>
      </c>
      <c r="C16" s="3">
        <v>433.09488366418447</v>
      </c>
      <c r="D16" s="3">
        <v>474.39</v>
      </c>
      <c r="E16" s="3">
        <v>516.16300000000001</v>
      </c>
      <c r="F16" s="3">
        <v>583.21447000000001</v>
      </c>
      <c r="G16" s="3">
        <v>642.48447999999996</v>
      </c>
      <c r="H16" s="3">
        <v>643.50151000000005</v>
      </c>
      <c r="I16" s="3">
        <v>549.774</v>
      </c>
      <c r="J16" s="3">
        <v>388.78023999999999</v>
      </c>
      <c r="K16" s="3">
        <v>555.40034285714285</v>
      </c>
      <c r="L16" s="3">
        <v>825.47672999999998</v>
      </c>
      <c r="M16" s="3">
        <v>833.52183271732645</v>
      </c>
      <c r="N16" s="3">
        <v>851.41658019748922</v>
      </c>
      <c r="O16" s="23">
        <v>844.04950052270635</v>
      </c>
      <c r="P16" s="23">
        <v>918.15100839884349</v>
      </c>
      <c r="Q16" s="23">
        <v>989.49180126571957</v>
      </c>
      <c r="R16" s="23">
        <v>1028.7282073461499</v>
      </c>
      <c r="S16" s="23">
        <v>1040.7788585721664</v>
      </c>
      <c r="T16" s="23">
        <v>1142.3706917258169</v>
      </c>
      <c r="U16" s="23">
        <v>1144.8059638298662</v>
      </c>
      <c r="V16" s="23">
        <v>988.54910310225296</v>
      </c>
      <c r="W16" s="5">
        <v>1099.1306897223083</v>
      </c>
    </row>
    <row r="17" spans="2:23" x14ac:dyDescent="0.2">
      <c r="B17" s="3" t="s">
        <v>23</v>
      </c>
      <c r="C17" s="3">
        <v>474.61811446447956</v>
      </c>
      <c r="D17" s="3">
        <v>523.87900000000002</v>
      </c>
      <c r="E17" s="3">
        <v>590.61599999999999</v>
      </c>
      <c r="F17" s="3">
        <v>670.10889999999995</v>
      </c>
      <c r="G17" s="3">
        <v>743.27617000000009</v>
      </c>
      <c r="H17" s="3">
        <v>784.33301000000006</v>
      </c>
      <c r="I17" s="3">
        <v>686.85709999999995</v>
      </c>
      <c r="J17" s="3">
        <v>492.78507000000002</v>
      </c>
      <c r="K17" s="3">
        <v>703.97867142857149</v>
      </c>
      <c r="L17" s="3">
        <v>1062.2774999999999</v>
      </c>
      <c r="M17" s="3">
        <v>1083.9864804580361</v>
      </c>
      <c r="N17" s="3">
        <v>1115.5136000602286</v>
      </c>
      <c r="O17" s="23">
        <v>1178.1840190313847</v>
      </c>
      <c r="P17" s="23">
        <v>1222.4410404286868</v>
      </c>
      <c r="Q17" s="23">
        <v>1293.9798793526099</v>
      </c>
      <c r="R17" s="23">
        <v>1336.5649352070911</v>
      </c>
      <c r="S17" s="23">
        <v>1349.5138027034945</v>
      </c>
      <c r="T17" s="23">
        <v>1463.3185058762626</v>
      </c>
      <c r="U17" s="23">
        <v>1471.9528096396421</v>
      </c>
      <c r="V17" s="23">
        <v>1289.8155496069726</v>
      </c>
      <c r="W17" s="5">
        <v>1448.2383660767102</v>
      </c>
    </row>
    <row r="18" spans="2:23" x14ac:dyDescent="0.2">
      <c r="B18" s="3" t="s">
        <v>24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5">
        <v>0</v>
      </c>
    </row>
    <row r="19" spans="2:23" x14ac:dyDescent="0.2">
      <c r="B19" s="3" t="s">
        <v>25</v>
      </c>
      <c r="C19" s="3">
        <v>280.52224254498446</v>
      </c>
      <c r="D19" s="3">
        <v>305.137</v>
      </c>
      <c r="E19" s="3">
        <v>334.42899999999997</v>
      </c>
      <c r="F19" s="3">
        <v>370.4778</v>
      </c>
      <c r="G19" s="3">
        <v>400.76309000000003</v>
      </c>
      <c r="H19" s="3">
        <v>400.24773999999996</v>
      </c>
      <c r="I19" s="3">
        <v>343.79033000000004</v>
      </c>
      <c r="J19" s="3">
        <v>242.82509999999999</v>
      </c>
      <c r="K19" s="3">
        <v>346.89299999999997</v>
      </c>
      <c r="L19" s="3">
        <v>527.49960999999996</v>
      </c>
      <c r="M19" s="3">
        <v>540.13159387839062</v>
      </c>
      <c r="N19" s="3">
        <v>555.78897715113294</v>
      </c>
      <c r="O19" s="23">
        <v>561.29398762146252</v>
      </c>
      <c r="P19" s="23">
        <v>592.27641993572706</v>
      </c>
      <c r="Q19" s="23">
        <v>635.99334499757333</v>
      </c>
      <c r="R19" s="23">
        <v>656.13868744314527</v>
      </c>
      <c r="S19" s="23">
        <v>657.55388320563395</v>
      </c>
      <c r="T19" s="23">
        <v>705.22243799937212</v>
      </c>
      <c r="U19" s="23">
        <v>705.84284418557911</v>
      </c>
      <c r="V19" s="23">
        <v>615.23858050539616</v>
      </c>
      <c r="W19" s="5">
        <v>692.62645736072989</v>
      </c>
    </row>
    <row r="20" spans="2:23" x14ac:dyDescent="0.2">
      <c r="B20" s="3" t="s">
        <v>26</v>
      </c>
      <c r="C20" s="3">
        <v>661.83349882501159</v>
      </c>
      <c r="D20" s="3">
        <v>723.05700000000002</v>
      </c>
      <c r="E20" s="3">
        <v>751.56200000000001</v>
      </c>
      <c r="F20" s="3">
        <v>830.40534000000002</v>
      </c>
      <c r="G20" s="3">
        <v>905.49297000000001</v>
      </c>
      <c r="H20" s="3">
        <v>893.80656999999997</v>
      </c>
      <c r="I20" s="3">
        <v>745.87868999999989</v>
      </c>
      <c r="J20" s="3">
        <v>505.59872999999999</v>
      </c>
      <c r="K20" s="3">
        <v>722.28390000000002</v>
      </c>
      <c r="L20" s="3">
        <v>1022.85378</v>
      </c>
      <c r="M20" s="3">
        <v>1001.4562860311349</v>
      </c>
      <c r="N20" s="3">
        <v>1020.2163712466987</v>
      </c>
      <c r="O20" s="23">
        <v>913.56454860474605</v>
      </c>
      <c r="P20" s="23">
        <v>993.3094961487476</v>
      </c>
      <c r="Q20" s="23">
        <v>1106.5082929768853</v>
      </c>
      <c r="R20" s="23">
        <v>1172.0952943921423</v>
      </c>
      <c r="S20" s="23">
        <v>1198.9584742695613</v>
      </c>
      <c r="T20" s="23">
        <v>1348.0352766004223</v>
      </c>
      <c r="U20" s="23">
        <v>1410.8984135541841</v>
      </c>
      <c r="V20" s="23">
        <v>1277.1703487965856</v>
      </c>
      <c r="W20" s="5">
        <v>1464.6324107655141</v>
      </c>
    </row>
    <row r="21" spans="2:23" x14ac:dyDescent="0.2">
      <c r="B21" s="3" t="s">
        <v>27</v>
      </c>
      <c r="C21" s="3">
        <v>2227.7255442409669</v>
      </c>
      <c r="D21" s="3">
        <v>2459.7109999999998</v>
      </c>
      <c r="E21" s="3">
        <v>2746.6210000000001</v>
      </c>
      <c r="F21" s="3">
        <v>3083.9744599999999</v>
      </c>
      <c r="G21" s="3">
        <v>3418.8729800000001</v>
      </c>
      <c r="H21" s="3">
        <v>3589.4602300000001</v>
      </c>
      <c r="I21" s="3">
        <v>3072.5393100000001</v>
      </c>
      <c r="J21" s="3">
        <v>2094.8995599999998</v>
      </c>
      <c r="K21" s="3">
        <v>2992.7136571428568</v>
      </c>
      <c r="L21" s="3">
        <v>4214.4133000000002</v>
      </c>
      <c r="M21" s="3">
        <v>4190.2230393309592</v>
      </c>
      <c r="N21" s="3">
        <v>4353.7618195157211</v>
      </c>
      <c r="O21" s="23">
        <v>4515.8898957538277</v>
      </c>
      <c r="P21" s="23">
        <v>5144.5882628234503</v>
      </c>
      <c r="Q21" s="23">
        <v>5579.043461625256</v>
      </c>
      <c r="R21" s="23">
        <v>5853.1389534137388</v>
      </c>
      <c r="S21" s="23">
        <v>5920.3723519332034</v>
      </c>
      <c r="T21" s="23">
        <v>6601.147442229385</v>
      </c>
      <c r="U21" s="23">
        <v>6892.7931172323897</v>
      </c>
      <c r="V21" s="23">
        <v>6206.0273612590063</v>
      </c>
      <c r="W21" s="5">
        <v>7268.1394552490192</v>
      </c>
    </row>
    <row r="22" spans="2:23" x14ac:dyDescent="0.2">
      <c r="B22" s="3" t="s">
        <v>28</v>
      </c>
      <c r="C22" s="3">
        <v>795.53337703227282</v>
      </c>
      <c r="D22" s="3">
        <v>870.18299999999999</v>
      </c>
      <c r="E22" s="3">
        <v>935.62599999999998</v>
      </c>
      <c r="F22" s="3">
        <v>1038.42336</v>
      </c>
      <c r="G22" s="3">
        <v>1134.0380400000001</v>
      </c>
      <c r="H22" s="3">
        <v>1147.9743700000001</v>
      </c>
      <c r="I22" s="3">
        <v>984.35080000000005</v>
      </c>
      <c r="J22" s="3">
        <v>696.21652000000006</v>
      </c>
      <c r="K22" s="3">
        <v>994.59502857142854</v>
      </c>
      <c r="L22" s="3">
        <v>1487.3826899999999</v>
      </c>
      <c r="M22" s="3">
        <v>1492.9693782152465</v>
      </c>
      <c r="N22" s="3">
        <v>1523.6323442505809</v>
      </c>
      <c r="O22" s="23">
        <v>1559.2709643093649</v>
      </c>
      <c r="P22" s="23">
        <v>1662.6689230952773</v>
      </c>
      <c r="Q22" s="23">
        <v>1774.6136844973607</v>
      </c>
      <c r="R22" s="23">
        <v>1831.3049239259706</v>
      </c>
      <c r="S22" s="23">
        <v>1847.9126782565409</v>
      </c>
      <c r="T22" s="23">
        <v>2012.2102729229291</v>
      </c>
      <c r="U22" s="23">
        <v>2014.0185266912251</v>
      </c>
      <c r="V22" s="23">
        <v>1743.7279059092671</v>
      </c>
      <c r="W22" s="5">
        <v>1952.2792982691515</v>
      </c>
    </row>
    <row r="23" spans="2:23" s="22" customFormat="1" x14ac:dyDescent="0.2">
      <c r="B23" s="21" t="s">
        <v>29</v>
      </c>
      <c r="C23" s="21">
        <f>SUM(C8:C22)</f>
        <v>12919.647662166</v>
      </c>
      <c r="D23" s="21">
        <f t="shared" ref="D23:W23" si="1">SUM(D8:D22)</f>
        <v>14202.820000000003</v>
      </c>
      <c r="E23" s="21">
        <f t="shared" si="1"/>
        <v>15577.575000000001</v>
      </c>
      <c r="F23" s="21">
        <f t="shared" si="1"/>
        <v>17454.529360000004</v>
      </c>
      <c r="G23" s="21">
        <f t="shared" si="1"/>
        <v>19128.27967</v>
      </c>
      <c r="H23" s="21">
        <f t="shared" si="1"/>
        <v>19547.279170000002</v>
      </c>
      <c r="I23" s="21">
        <f t="shared" si="1"/>
        <v>16807.268709999997</v>
      </c>
      <c r="J23" s="21">
        <f t="shared" si="1"/>
        <v>11748.32064</v>
      </c>
      <c r="K23" s="21">
        <f t="shared" si="1"/>
        <v>16783.315200000001</v>
      </c>
      <c r="L23" s="21">
        <f t="shared" si="1"/>
        <v>24543.187409999995</v>
      </c>
      <c r="M23" s="21">
        <f t="shared" si="1"/>
        <v>24651.037481825002</v>
      </c>
      <c r="N23" s="21">
        <f t="shared" si="1"/>
        <v>25231.733286080002</v>
      </c>
      <c r="O23" s="21">
        <f t="shared" si="1"/>
        <v>25965.385019550002</v>
      </c>
      <c r="P23" s="21">
        <f t="shared" si="1"/>
        <v>28086.971116439996</v>
      </c>
      <c r="Q23" s="21">
        <f t="shared" si="1"/>
        <v>30152.43948103</v>
      </c>
      <c r="R23" s="21">
        <f t="shared" si="1"/>
        <v>31422.716573039997</v>
      </c>
      <c r="S23" s="21">
        <f t="shared" si="1"/>
        <v>31823.554818690009</v>
      </c>
      <c r="T23" s="21">
        <f t="shared" si="1"/>
        <v>35088.381796385002</v>
      </c>
      <c r="U23" s="21">
        <f t="shared" si="1"/>
        <v>35768.960335025011</v>
      </c>
      <c r="V23" s="21">
        <f t="shared" si="1"/>
        <v>31668.421764055005</v>
      </c>
      <c r="W23" s="21">
        <f t="shared" si="1"/>
        <v>36249.159087259992</v>
      </c>
    </row>
    <row r="26" spans="2:23" x14ac:dyDescent="0.2">
      <c r="B26" t="s">
        <v>35</v>
      </c>
      <c r="F26" t="s">
        <v>37</v>
      </c>
      <c r="J26" s="2" t="s">
        <v>12</v>
      </c>
      <c r="K26" s="2" t="s">
        <v>13</v>
      </c>
    </row>
    <row r="27" spans="2:23" x14ac:dyDescent="0.2">
      <c r="C27" s="2">
        <v>2002</v>
      </c>
      <c r="D27" s="2">
        <f>C27+1</f>
        <v>2003</v>
      </c>
      <c r="E27" s="2">
        <f t="shared" ref="E27" si="2">D27+1</f>
        <v>2004</v>
      </c>
      <c r="F27" s="2">
        <f t="shared" ref="F27" si="3">E27+1</f>
        <v>2005</v>
      </c>
      <c r="G27" s="2">
        <f t="shared" ref="G27" si="4">F27+1</f>
        <v>2006</v>
      </c>
      <c r="H27" s="2">
        <f t="shared" ref="H27" si="5">G27+1</f>
        <v>2007</v>
      </c>
      <c r="I27" s="2">
        <f t="shared" ref="I27" si="6">H27+1</f>
        <v>2008</v>
      </c>
      <c r="J27" s="2">
        <f t="shared" ref="J27" si="7">I27+1</f>
        <v>2009</v>
      </c>
      <c r="K27" s="2">
        <v>2009</v>
      </c>
      <c r="L27" s="2">
        <v>2010</v>
      </c>
      <c r="M27" s="2">
        <v>2011</v>
      </c>
      <c r="N27" s="2">
        <v>2012</v>
      </c>
      <c r="O27" s="2">
        <v>2013</v>
      </c>
      <c r="P27" s="2">
        <v>2014</v>
      </c>
      <c r="Q27" s="2">
        <v>2015</v>
      </c>
      <c r="R27" s="2">
        <v>2016</v>
      </c>
      <c r="S27" s="2">
        <v>2017</v>
      </c>
      <c r="T27" s="2">
        <f>S27+1</f>
        <v>2018</v>
      </c>
      <c r="U27" s="2">
        <f>T27+1</f>
        <v>2019</v>
      </c>
      <c r="V27" s="2">
        <f>U27+1</f>
        <v>2020</v>
      </c>
      <c r="W27" s="2">
        <f>V27+1</f>
        <v>2021</v>
      </c>
    </row>
    <row r="28" spans="2:23" x14ac:dyDescent="0.2">
      <c r="B28" s="3" t="s">
        <v>14</v>
      </c>
      <c r="C28" s="3">
        <v>1161.6193236309975</v>
      </c>
      <c r="D28" s="3">
        <v>1208.463</v>
      </c>
      <c r="E28" s="3">
        <v>1271.30618</v>
      </c>
      <c r="F28" s="3">
        <v>1303.95424</v>
      </c>
      <c r="G28" s="3">
        <v>1322.3854800000001</v>
      </c>
      <c r="H28" s="3">
        <v>1399.72182</v>
      </c>
      <c r="I28" s="3">
        <v>1362.2041399999998</v>
      </c>
      <c r="J28" s="3">
        <v>1354.20688</v>
      </c>
      <c r="K28" s="3">
        <v>1963.5999759999995</v>
      </c>
      <c r="L28" s="3">
        <v>1995.4889800000001</v>
      </c>
      <c r="M28" s="3">
        <v>1935.1154716580963</v>
      </c>
      <c r="N28" s="3">
        <v>1825.3869821113578</v>
      </c>
      <c r="O28" s="3">
        <v>1939.538450897448</v>
      </c>
      <c r="P28" s="3">
        <v>1988.8289979711537</v>
      </c>
      <c r="Q28" s="3">
        <v>2028.229053517799</v>
      </c>
      <c r="R28" s="3">
        <v>2093.8363872638047</v>
      </c>
      <c r="S28" s="3">
        <v>2111.2248840834327</v>
      </c>
      <c r="T28" s="3">
        <v>2166.465593144429</v>
      </c>
      <c r="U28" s="3">
        <v>2416.5676011065007</v>
      </c>
      <c r="V28" s="3">
        <v>2115.5722190922415</v>
      </c>
      <c r="W28" s="5">
        <v>2244.1111877658304</v>
      </c>
    </row>
    <row r="29" spans="2:23" x14ac:dyDescent="0.2">
      <c r="B29" s="3" t="s">
        <v>15</v>
      </c>
      <c r="C29" s="3">
        <v>395.4580005370392</v>
      </c>
      <c r="D29" s="3">
        <v>407.202</v>
      </c>
      <c r="E29" s="3">
        <v>418.41457000000003</v>
      </c>
      <c r="F29" s="3">
        <v>420.77152999999998</v>
      </c>
      <c r="G29" s="3">
        <v>435.56943999999999</v>
      </c>
      <c r="H29" s="3">
        <v>471.13297</v>
      </c>
      <c r="I29" s="3">
        <v>469.39525000000003</v>
      </c>
      <c r="J29" s="3">
        <v>471.58421999999996</v>
      </c>
      <c r="K29" s="3">
        <v>683.79711899999984</v>
      </c>
      <c r="L29" s="3">
        <v>704.77589999999998</v>
      </c>
      <c r="M29" s="3">
        <v>670.1321805644418</v>
      </c>
      <c r="N29" s="3">
        <v>654.70449921668228</v>
      </c>
      <c r="O29" s="3">
        <v>722.62488302486531</v>
      </c>
      <c r="P29" s="3">
        <v>717.69703307036048</v>
      </c>
      <c r="Q29" s="3">
        <v>722.54358824402323</v>
      </c>
      <c r="R29" s="3">
        <v>731.1267628894152</v>
      </c>
      <c r="S29" s="3">
        <v>735.77635828296957</v>
      </c>
      <c r="T29" s="3">
        <v>741.7653288100604</v>
      </c>
      <c r="U29" s="3">
        <v>818.05341053371478</v>
      </c>
      <c r="V29" s="3">
        <v>731.85911238568417</v>
      </c>
      <c r="W29" s="5">
        <v>772.95597408524327</v>
      </c>
    </row>
    <row r="30" spans="2:23" x14ac:dyDescent="0.2">
      <c r="B30" s="3" t="s">
        <v>16</v>
      </c>
      <c r="C30" s="3">
        <v>1091.7437068648128</v>
      </c>
      <c r="D30" s="3">
        <v>1148.9280000000001</v>
      </c>
      <c r="E30" s="3">
        <v>1214.18974</v>
      </c>
      <c r="F30" s="3">
        <v>1245.8785699999999</v>
      </c>
      <c r="G30" s="3">
        <v>1287.8860199999999</v>
      </c>
      <c r="H30" s="3">
        <v>1374.9751799999999</v>
      </c>
      <c r="I30" s="3">
        <v>1349.3084199999998</v>
      </c>
      <c r="J30" s="3">
        <v>1326.8045700000002</v>
      </c>
      <c r="K30" s="3">
        <v>1923.8666264999999</v>
      </c>
      <c r="L30" s="3">
        <v>1934.71084</v>
      </c>
      <c r="M30" s="3">
        <v>1810.1145394525163</v>
      </c>
      <c r="N30" s="3">
        <v>1680.1628245417235</v>
      </c>
      <c r="O30" s="3">
        <v>1764.1664230102551</v>
      </c>
      <c r="P30" s="3">
        <v>1816.8727601979947</v>
      </c>
      <c r="Q30" s="3">
        <v>1858.345042935877</v>
      </c>
      <c r="R30" s="3">
        <v>1913.9038862319378</v>
      </c>
      <c r="S30" s="3">
        <v>1936.4576193671458</v>
      </c>
      <c r="T30" s="3">
        <v>1964.1518686902677</v>
      </c>
      <c r="U30" s="3">
        <v>2201.6474115488713</v>
      </c>
      <c r="V30" s="3">
        <v>1966.1119792226914</v>
      </c>
      <c r="W30" s="5">
        <v>2135.7757033270873</v>
      </c>
    </row>
    <row r="31" spans="2:23" x14ac:dyDescent="0.2">
      <c r="B31" s="3" t="s">
        <v>17</v>
      </c>
      <c r="C31" s="3">
        <v>146.60631282690983</v>
      </c>
      <c r="D31" s="3">
        <v>155.43100000000001</v>
      </c>
      <c r="E31" s="3">
        <v>157.23535999999999</v>
      </c>
      <c r="F31" s="3">
        <v>160.22585000000001</v>
      </c>
      <c r="G31" s="3">
        <v>164.21761000000001</v>
      </c>
      <c r="H31" s="3">
        <v>177.26964000000001</v>
      </c>
      <c r="I31" s="3">
        <v>178.45417</v>
      </c>
      <c r="J31" s="3">
        <v>179.71270999999999</v>
      </c>
      <c r="K31" s="3">
        <v>260.58342949999991</v>
      </c>
      <c r="L31" s="3">
        <v>264.30613</v>
      </c>
      <c r="M31" s="3">
        <v>253.15735965493175</v>
      </c>
      <c r="N31" s="3">
        <v>249.66329350672368</v>
      </c>
      <c r="O31" s="3">
        <v>265.57732197645811</v>
      </c>
      <c r="P31" s="3">
        <v>269.23134259329299</v>
      </c>
      <c r="Q31" s="3">
        <v>267.52702753827174</v>
      </c>
      <c r="R31" s="3">
        <v>269.08654718954273</v>
      </c>
      <c r="S31" s="3">
        <v>271.91318018675861</v>
      </c>
      <c r="T31" s="3">
        <v>263.1636748933571</v>
      </c>
      <c r="U31" s="3">
        <v>281.90808513288619</v>
      </c>
      <c r="V31" s="3">
        <v>252.57509066794819</v>
      </c>
      <c r="W31" s="5">
        <v>265.08558632631218</v>
      </c>
    </row>
    <row r="32" spans="2:23" x14ac:dyDescent="0.2">
      <c r="B32" s="3" t="s">
        <v>18</v>
      </c>
      <c r="C32" s="3">
        <v>92.158381308138459</v>
      </c>
      <c r="D32" s="3">
        <v>97.191999999999993</v>
      </c>
      <c r="E32" s="3">
        <v>103.19399999999999</v>
      </c>
      <c r="F32" s="3">
        <v>104.93550999999999</v>
      </c>
      <c r="G32" s="3">
        <v>107.57239000000001</v>
      </c>
      <c r="H32" s="3">
        <v>109.19513999999999</v>
      </c>
      <c r="I32" s="3">
        <v>107.53876</v>
      </c>
      <c r="J32" s="3">
        <v>111.10418</v>
      </c>
      <c r="K32" s="3">
        <v>161.10106099999996</v>
      </c>
      <c r="L32" s="3">
        <v>167.03675000000001</v>
      </c>
      <c r="M32" s="3">
        <v>160.5788110360414</v>
      </c>
      <c r="N32" s="3">
        <v>151.0754805507776</v>
      </c>
      <c r="O32" s="3">
        <v>159.94985360332302</v>
      </c>
      <c r="P32" s="3">
        <v>164.72215787656239</v>
      </c>
      <c r="Q32" s="3">
        <v>170.3854384542295</v>
      </c>
      <c r="R32" s="3">
        <v>171.74926250970921</v>
      </c>
      <c r="S32" s="3">
        <v>172.28503684213354</v>
      </c>
      <c r="T32" s="3">
        <v>173.52088182979642</v>
      </c>
      <c r="U32" s="3">
        <v>186.44430700471975</v>
      </c>
      <c r="V32" s="3">
        <v>164.73877160613898</v>
      </c>
      <c r="W32" s="5">
        <v>174.4475521951797</v>
      </c>
    </row>
    <row r="33" spans="2:23" x14ac:dyDescent="0.2">
      <c r="B33" s="3" t="s">
        <v>19</v>
      </c>
      <c r="C33" s="3">
        <v>48.098722431986133</v>
      </c>
      <c r="D33" s="3">
        <v>50.459000000000003</v>
      </c>
      <c r="E33" s="3">
        <v>53.41845</v>
      </c>
      <c r="F33" s="3">
        <v>52.464480000000002</v>
      </c>
      <c r="G33" s="3">
        <v>54.840670000000003</v>
      </c>
      <c r="H33" s="3">
        <v>56.076080000000005</v>
      </c>
      <c r="I33" s="3">
        <v>55.735659999999996</v>
      </c>
      <c r="J33" s="3">
        <v>55.486860000000007</v>
      </c>
      <c r="K33" s="3">
        <v>80.455946999999995</v>
      </c>
      <c r="L33" s="3">
        <v>82.739929999999987</v>
      </c>
      <c r="M33" s="3">
        <v>78.269403390961855</v>
      </c>
      <c r="N33" s="3">
        <v>75.942522984448615</v>
      </c>
      <c r="O33" s="3">
        <v>86.316068398158791</v>
      </c>
      <c r="P33" s="3">
        <v>88.422052439662167</v>
      </c>
      <c r="Q33" s="3">
        <v>91.524607402848162</v>
      </c>
      <c r="R33" s="3">
        <v>95.229967089580256</v>
      </c>
      <c r="S33" s="3">
        <v>110.68674730133303</v>
      </c>
      <c r="T33" s="3">
        <v>97.97671233422966</v>
      </c>
      <c r="U33" s="3">
        <v>92.877794109386059</v>
      </c>
      <c r="V33" s="3">
        <v>83.999886477811685</v>
      </c>
      <c r="W33" s="5">
        <v>83.984318188784187</v>
      </c>
    </row>
    <row r="34" spans="2:23" x14ac:dyDescent="0.2">
      <c r="B34" s="3" t="s">
        <v>20</v>
      </c>
      <c r="C34" s="3">
        <v>222.41438622117911</v>
      </c>
      <c r="D34" s="3">
        <v>231.262</v>
      </c>
      <c r="E34" s="3">
        <v>242.80465000000001</v>
      </c>
      <c r="F34" s="3">
        <v>257.11259000000001</v>
      </c>
      <c r="G34" s="3">
        <v>269.93378000000001</v>
      </c>
      <c r="H34" s="3">
        <v>294.73152000000005</v>
      </c>
      <c r="I34" s="3">
        <v>284.64784000000003</v>
      </c>
      <c r="J34" s="3">
        <v>274.26278000000002</v>
      </c>
      <c r="K34" s="3">
        <v>397.68103099999996</v>
      </c>
      <c r="L34" s="3">
        <v>405.51094000000001</v>
      </c>
      <c r="M34" s="3">
        <v>393.3860434777298</v>
      </c>
      <c r="N34" s="3">
        <v>379.77290048847681</v>
      </c>
      <c r="O34" s="3">
        <v>410.79048571825456</v>
      </c>
      <c r="P34" s="3">
        <v>417.14903841039904</v>
      </c>
      <c r="Q34" s="3">
        <v>426.45192525336984</v>
      </c>
      <c r="R34" s="3">
        <v>434.11001573381964</v>
      </c>
      <c r="S34" s="3">
        <v>441.90025607892608</v>
      </c>
      <c r="T34" s="3">
        <v>447.19348028486058</v>
      </c>
      <c r="U34" s="3">
        <v>495.0671801683776</v>
      </c>
      <c r="V34" s="3">
        <v>450.00881555431545</v>
      </c>
      <c r="W34" s="5">
        <v>480.27381863048663</v>
      </c>
    </row>
    <row r="35" spans="2:23" x14ac:dyDescent="0.2">
      <c r="B35" s="3" t="s">
        <v>21</v>
      </c>
      <c r="C35" s="3">
        <v>749.90319928020665</v>
      </c>
      <c r="D35" s="3">
        <v>786.45500000000004</v>
      </c>
      <c r="E35" s="3">
        <v>825.98898999999994</v>
      </c>
      <c r="F35" s="3">
        <v>858.85833000000002</v>
      </c>
      <c r="G35" s="3">
        <v>875.73613</v>
      </c>
      <c r="H35" s="3">
        <v>930.39036999999996</v>
      </c>
      <c r="I35" s="3">
        <v>907.0381799999999</v>
      </c>
      <c r="J35" s="3">
        <v>865.00478999999996</v>
      </c>
      <c r="K35" s="3">
        <v>1254.2569454999998</v>
      </c>
      <c r="L35" s="3">
        <v>1270.3006200000002</v>
      </c>
      <c r="M35" s="3">
        <v>1210.6518255517135</v>
      </c>
      <c r="N35" s="3">
        <v>1149.5998652285384</v>
      </c>
      <c r="O35" s="3">
        <v>1238.6805332330009</v>
      </c>
      <c r="P35" s="3">
        <v>1266.6218663704155</v>
      </c>
      <c r="Q35" s="3">
        <v>1288.6107706933149</v>
      </c>
      <c r="R35" s="3">
        <v>1317.8984865321117</v>
      </c>
      <c r="S35" s="3">
        <v>1335.154643075251</v>
      </c>
      <c r="T35" s="3">
        <v>1336.475052971366</v>
      </c>
      <c r="U35" s="3">
        <v>1452.6655114656223</v>
      </c>
      <c r="V35" s="3">
        <v>1288.4948381252843</v>
      </c>
      <c r="W35" s="5">
        <v>1354.2858766692675</v>
      </c>
    </row>
    <row r="36" spans="2:23" x14ac:dyDescent="0.2">
      <c r="B36" s="3" t="s">
        <v>22</v>
      </c>
      <c r="C36" s="3">
        <v>230.03501003791675</v>
      </c>
      <c r="D36" s="3">
        <v>241.21699999999998</v>
      </c>
      <c r="E36" s="3">
        <v>251.21995000000001</v>
      </c>
      <c r="F36" s="3">
        <v>258.79807</v>
      </c>
      <c r="G36" s="3">
        <v>268.26862000000006</v>
      </c>
      <c r="H36" s="3">
        <v>284.29003999999998</v>
      </c>
      <c r="I36" s="3">
        <v>279.11320000000001</v>
      </c>
      <c r="J36" s="3">
        <v>272.69261999999998</v>
      </c>
      <c r="K36" s="3">
        <v>395.40429899999987</v>
      </c>
      <c r="L36" s="3">
        <v>407.30177000000003</v>
      </c>
      <c r="M36" s="3">
        <v>388.78304915670515</v>
      </c>
      <c r="N36" s="3">
        <v>381.4137066335947</v>
      </c>
      <c r="O36" s="3">
        <v>426.22531037394185</v>
      </c>
      <c r="P36" s="3">
        <v>439.47211992485535</v>
      </c>
      <c r="Q36" s="3">
        <v>448.43090561198852</v>
      </c>
      <c r="R36" s="3">
        <v>442.23752062659031</v>
      </c>
      <c r="S36" s="3">
        <v>440.70311271495802</v>
      </c>
      <c r="T36" s="3">
        <v>438.76430831740794</v>
      </c>
      <c r="U36" s="3">
        <v>487.46253372856165</v>
      </c>
      <c r="V36" s="3">
        <v>439.46327433312467</v>
      </c>
      <c r="W36" s="5">
        <v>481.65657242413079</v>
      </c>
    </row>
    <row r="37" spans="2:23" x14ac:dyDescent="0.2">
      <c r="B37" s="3" t="s">
        <v>23</v>
      </c>
      <c r="C37" s="3">
        <v>359.39193468587155</v>
      </c>
      <c r="D37" s="3">
        <v>380.85700000000003</v>
      </c>
      <c r="E37" s="3">
        <v>399.72194999999999</v>
      </c>
      <c r="F37" s="3">
        <v>415.98594000000003</v>
      </c>
      <c r="G37" s="3">
        <v>418.25121000000001</v>
      </c>
      <c r="H37" s="3">
        <v>432.64515</v>
      </c>
      <c r="I37" s="3">
        <v>419.07153</v>
      </c>
      <c r="J37" s="3">
        <v>411.60323000000005</v>
      </c>
      <c r="K37" s="3">
        <v>596.82468349999999</v>
      </c>
      <c r="L37" s="3">
        <v>621.85017999999991</v>
      </c>
      <c r="M37" s="3">
        <v>586.76695734042664</v>
      </c>
      <c r="N37" s="3">
        <v>547.48320349837388</v>
      </c>
      <c r="O37" s="3">
        <v>596.05368557068834</v>
      </c>
      <c r="P37" s="3">
        <v>605.07669945308226</v>
      </c>
      <c r="Q37" s="3">
        <v>616.95374681471026</v>
      </c>
      <c r="R37" s="3">
        <v>626.78150237653892</v>
      </c>
      <c r="S37" s="3">
        <v>629.61172887917121</v>
      </c>
      <c r="T37" s="3">
        <v>642.74119385465679</v>
      </c>
      <c r="U37" s="3">
        <v>718.74452718551822</v>
      </c>
      <c r="V37" s="3">
        <v>651.48239924906898</v>
      </c>
      <c r="W37" s="5">
        <v>698.49348333357875</v>
      </c>
    </row>
    <row r="38" spans="2:23" x14ac:dyDescent="0.2">
      <c r="B38" s="3" t="s">
        <v>24</v>
      </c>
      <c r="C38" s="3">
        <v>20.868160871976027</v>
      </c>
      <c r="D38" s="3">
        <v>21.581000000000003</v>
      </c>
      <c r="E38" s="3">
        <v>21.758300000000002</v>
      </c>
      <c r="F38" s="3">
        <v>23.246040000000004</v>
      </c>
      <c r="G38" s="3">
        <v>24.331629999999997</v>
      </c>
      <c r="H38" s="3">
        <v>24.194710000000001</v>
      </c>
      <c r="I38" s="3">
        <v>24.163689999999995</v>
      </c>
      <c r="J38" s="3">
        <v>23.07009</v>
      </c>
      <c r="K38" s="3">
        <v>33.451630499999993</v>
      </c>
      <c r="L38" s="3">
        <v>32.637179999999994</v>
      </c>
      <c r="M38" s="3">
        <v>30.815254863906354</v>
      </c>
      <c r="N38" s="3">
        <v>27.651512184344522</v>
      </c>
      <c r="O38" s="3">
        <v>25.853450023274362</v>
      </c>
      <c r="P38" s="3">
        <v>25.253017613313229</v>
      </c>
      <c r="Q38" s="3">
        <v>25.269731651558821</v>
      </c>
      <c r="R38" s="3">
        <v>25.402064307741828</v>
      </c>
      <c r="S38" s="3">
        <v>27.410857259815785</v>
      </c>
      <c r="T38" s="3">
        <v>26.125569020704468</v>
      </c>
      <c r="U38" s="3">
        <v>26.059775488735824</v>
      </c>
      <c r="V38" s="3">
        <v>21.459988420256074</v>
      </c>
      <c r="W38" s="5">
        <v>23.142606193390289</v>
      </c>
    </row>
    <row r="39" spans="2:23" x14ac:dyDescent="0.2">
      <c r="B39" s="3" t="s">
        <v>25</v>
      </c>
      <c r="C39" s="3">
        <v>155.08239945993012</v>
      </c>
      <c r="D39" s="3">
        <v>160.97499999999999</v>
      </c>
      <c r="E39" s="3">
        <v>168.85548</v>
      </c>
      <c r="F39" s="3">
        <v>172.22859</v>
      </c>
      <c r="G39" s="3">
        <v>181.80344000000002</v>
      </c>
      <c r="H39" s="3">
        <v>198.88213000000002</v>
      </c>
      <c r="I39" s="3">
        <v>201.65223</v>
      </c>
      <c r="J39" s="3">
        <v>206.10893000000002</v>
      </c>
      <c r="K39" s="3">
        <v>298.85794849999996</v>
      </c>
      <c r="L39" s="3">
        <v>310.46440000000001</v>
      </c>
      <c r="M39" s="3">
        <v>296.67556102479523</v>
      </c>
      <c r="N39" s="3">
        <v>281.95810023549745</v>
      </c>
      <c r="O39" s="3">
        <v>294.91639107430774</v>
      </c>
      <c r="P39" s="3">
        <v>302.29804948206981</v>
      </c>
      <c r="Q39" s="3">
        <v>306.44047571528222</v>
      </c>
      <c r="R39" s="3">
        <v>312.22745444422901</v>
      </c>
      <c r="S39" s="3">
        <v>311.13126957651087</v>
      </c>
      <c r="T39" s="3">
        <v>319.73737345499279</v>
      </c>
      <c r="U39" s="3">
        <v>357.22728253187904</v>
      </c>
      <c r="V39" s="3">
        <v>322.50577457551441</v>
      </c>
      <c r="W39" s="5">
        <v>342.52988061380881</v>
      </c>
    </row>
    <row r="40" spans="2:23" x14ac:dyDescent="0.2">
      <c r="B40" s="3" t="s">
        <v>26</v>
      </c>
      <c r="C40" s="3">
        <v>217.2971323002875</v>
      </c>
      <c r="D40" s="3">
        <v>234.209</v>
      </c>
      <c r="E40" s="3">
        <v>238.52909</v>
      </c>
      <c r="F40" s="3">
        <v>248.03051999999997</v>
      </c>
      <c r="G40" s="3">
        <v>252.42583999999999</v>
      </c>
      <c r="H40" s="3">
        <v>266.62700999999998</v>
      </c>
      <c r="I40" s="3">
        <v>256.36811999999998</v>
      </c>
      <c r="J40" s="3">
        <v>243.9323</v>
      </c>
      <c r="K40" s="3">
        <v>353.70183499999996</v>
      </c>
      <c r="L40" s="3">
        <v>355.72075999999998</v>
      </c>
      <c r="M40" s="3">
        <v>335.80026948157808</v>
      </c>
      <c r="N40" s="3">
        <v>326.096796467974</v>
      </c>
      <c r="O40" s="3">
        <v>344.84161366223077</v>
      </c>
      <c r="P40" s="3">
        <v>351.66078996269908</v>
      </c>
      <c r="Q40" s="3">
        <v>364.09211948373695</v>
      </c>
      <c r="R40" s="3">
        <v>377.56134838629083</v>
      </c>
      <c r="S40" s="3">
        <v>388.40193840360456</v>
      </c>
      <c r="T40" s="3">
        <v>386.6135565597088</v>
      </c>
      <c r="U40" s="3">
        <v>412.20493401314218</v>
      </c>
      <c r="V40" s="3">
        <v>297.01279507271755</v>
      </c>
      <c r="W40" s="5">
        <v>334.25895219721576</v>
      </c>
    </row>
    <row r="41" spans="2:23" x14ac:dyDescent="0.2">
      <c r="B41" s="3" t="s">
        <v>27</v>
      </c>
      <c r="C41" s="3">
        <v>829.35160052902927</v>
      </c>
      <c r="D41" s="3">
        <v>827.27099999999996</v>
      </c>
      <c r="E41" s="3">
        <v>802.01788999999997</v>
      </c>
      <c r="F41" s="3">
        <v>819.12710000000004</v>
      </c>
      <c r="G41" s="3">
        <v>836.40754000000004</v>
      </c>
      <c r="H41" s="3">
        <v>890.39152000000001</v>
      </c>
      <c r="I41" s="3">
        <v>889.92263000000003</v>
      </c>
      <c r="J41" s="3">
        <v>875.41795999999999</v>
      </c>
      <c r="K41" s="3">
        <v>1269.3560419999997</v>
      </c>
      <c r="L41" s="3">
        <v>1301.26351</v>
      </c>
      <c r="M41" s="3">
        <v>1266.0164150576757</v>
      </c>
      <c r="N41" s="3">
        <v>1256.6240441141858</v>
      </c>
      <c r="O41" s="3">
        <v>1364.5591204016541</v>
      </c>
      <c r="P41" s="3">
        <v>1382.7479893475158</v>
      </c>
      <c r="Q41" s="3">
        <v>1390.8159302518204</v>
      </c>
      <c r="R41" s="3">
        <v>1399.7384403490289</v>
      </c>
      <c r="S41" s="3">
        <v>1405.6691824208176</v>
      </c>
      <c r="T41" s="3">
        <v>1412.8982898183278</v>
      </c>
      <c r="U41" s="3">
        <v>1524.0068444099445</v>
      </c>
      <c r="V41" s="3">
        <v>1339.2549882697872</v>
      </c>
      <c r="W41" s="5">
        <v>1388.2599794683233</v>
      </c>
    </row>
    <row r="42" spans="2:23" x14ac:dyDescent="0.2">
      <c r="B42" s="3" t="s">
        <v>28</v>
      </c>
      <c r="C42" s="3">
        <v>463.77731030696083</v>
      </c>
      <c r="D42" s="3">
        <v>486.33499999999998</v>
      </c>
      <c r="E42" s="3">
        <v>512.84723000000008</v>
      </c>
      <c r="F42" s="3">
        <v>523.59748000000002</v>
      </c>
      <c r="G42" s="3">
        <v>551.52902000000006</v>
      </c>
      <c r="H42" s="3">
        <v>578.31611999999996</v>
      </c>
      <c r="I42" s="3">
        <v>568.73435000000006</v>
      </c>
      <c r="J42" s="3">
        <v>560.83440999999993</v>
      </c>
      <c r="K42" s="3">
        <v>813.20989449999979</v>
      </c>
      <c r="L42" s="3">
        <v>842.62790999999993</v>
      </c>
      <c r="M42" s="3">
        <v>797.64951185087989</v>
      </c>
      <c r="N42" s="3">
        <v>700.2499866445014</v>
      </c>
      <c r="O42" s="3">
        <v>749.09754516893963</v>
      </c>
      <c r="P42" s="3">
        <v>759.60648193402358</v>
      </c>
      <c r="Q42" s="3">
        <v>804.57191602416879</v>
      </c>
      <c r="R42" s="3">
        <v>839.1758300842597</v>
      </c>
      <c r="S42" s="3">
        <v>849.73645860257307</v>
      </c>
      <c r="T42" s="3">
        <v>865.50361339583537</v>
      </c>
      <c r="U42" s="3">
        <v>927.65813883493945</v>
      </c>
      <c r="V42" s="3">
        <v>806.3540428088163</v>
      </c>
      <c r="W42" s="5">
        <v>874.36909064595966</v>
      </c>
    </row>
    <row r="43" spans="2:23" s="22" customFormat="1" x14ac:dyDescent="0.2">
      <c r="B43" s="21" t="s">
        <v>29</v>
      </c>
      <c r="C43" s="21">
        <f>SUM(C28:C42)</f>
        <v>6183.8055812932416</v>
      </c>
      <c r="D43" s="21">
        <f t="shared" ref="D43" si="8">SUM(D28:D42)</f>
        <v>6437.8369999999995</v>
      </c>
      <c r="E43" s="21">
        <f t="shared" ref="E43" si="9">SUM(E28:E42)</f>
        <v>6681.5018300000011</v>
      </c>
      <c r="F43" s="21">
        <f t="shared" ref="F43" si="10">SUM(F28:F42)</f>
        <v>6865.2148399999996</v>
      </c>
      <c r="G43" s="21">
        <f t="shared" ref="G43" si="11">SUM(G28:G42)</f>
        <v>7051.1588199999997</v>
      </c>
      <c r="H43" s="21">
        <f t="shared" ref="H43" si="12">SUM(H28:H42)</f>
        <v>7488.8393999999989</v>
      </c>
      <c r="I43" s="21">
        <f t="shared" ref="I43" si="13">SUM(I28:I42)</f>
        <v>7353.3481699999993</v>
      </c>
      <c r="J43" s="21">
        <f t="shared" ref="J43" si="14">SUM(J28:J42)</f>
        <v>7231.8265300000003</v>
      </c>
      <c r="K43" s="21">
        <f t="shared" ref="K43" si="15">SUM(K28:K42)</f>
        <v>10486.148468499998</v>
      </c>
      <c r="L43" s="21">
        <f t="shared" ref="L43" si="16">SUM(L28:L42)</f>
        <v>10696.7358</v>
      </c>
      <c r="M43" s="21">
        <f t="shared" ref="M43" si="17">SUM(M28:M42)</f>
        <v>10213.9126535624</v>
      </c>
      <c r="N43" s="21">
        <f t="shared" ref="N43" si="18">SUM(N28:N42)</f>
        <v>9687.7857184072</v>
      </c>
      <c r="O43" s="21">
        <f t="shared" ref="O43" si="19">SUM(O28:O42)</f>
        <v>10389.191136136802</v>
      </c>
      <c r="P43" s="21">
        <f t="shared" ref="P43" si="20">SUM(P28:P42)</f>
        <v>10595.660396647399</v>
      </c>
      <c r="Q43" s="21">
        <f t="shared" ref="Q43" si="21">SUM(Q28:Q42)</f>
        <v>10810.192279592997</v>
      </c>
      <c r="R43" s="21">
        <f t="shared" ref="R43" si="22">SUM(R28:R42)</f>
        <v>11050.065476014601</v>
      </c>
      <c r="S43" s="21">
        <f t="shared" ref="S43:W43" si="23">SUM(S28:S42)</f>
        <v>11168.063273075397</v>
      </c>
      <c r="T43" s="21">
        <f t="shared" si="23"/>
        <v>11283.096497380002</v>
      </c>
      <c r="U43" s="21">
        <f t="shared" si="23"/>
        <v>12398.595337262801</v>
      </c>
      <c r="V43" s="21">
        <f t="shared" si="23"/>
        <v>10930.893975861403</v>
      </c>
      <c r="W43" s="21">
        <f t="shared" si="23"/>
        <v>11653.630582064599</v>
      </c>
    </row>
    <row r="47" spans="2:23" x14ac:dyDescent="0.2">
      <c r="B47" t="s">
        <v>36</v>
      </c>
      <c r="J47" s="2" t="s">
        <v>12</v>
      </c>
      <c r="K47" s="2" t="s">
        <v>13</v>
      </c>
    </row>
    <row r="48" spans="2:23" x14ac:dyDescent="0.2">
      <c r="C48" s="2">
        <v>2002</v>
      </c>
      <c r="D48" s="2">
        <f>C48+1</f>
        <v>2003</v>
      </c>
      <c r="E48" s="2">
        <f t="shared" ref="E48" si="24">D48+1</f>
        <v>2004</v>
      </c>
      <c r="F48" s="2">
        <f t="shared" ref="F48" si="25">E48+1</f>
        <v>2005</v>
      </c>
      <c r="G48" s="2">
        <f t="shared" ref="G48" si="26">F48+1</f>
        <v>2006</v>
      </c>
      <c r="H48" s="2">
        <f t="shared" ref="H48" si="27">G48+1</f>
        <v>2007</v>
      </c>
      <c r="I48" s="2">
        <f t="shared" ref="I48" si="28">H48+1</f>
        <v>2008</v>
      </c>
      <c r="J48" s="2">
        <f t="shared" ref="J48" si="29">I48+1</f>
        <v>2009</v>
      </c>
      <c r="K48" s="2">
        <v>2009</v>
      </c>
      <c r="L48" s="2">
        <v>2010</v>
      </c>
      <c r="M48" s="2">
        <v>2011</v>
      </c>
      <c r="N48" s="2">
        <v>2012</v>
      </c>
      <c r="O48" s="2">
        <v>2013</v>
      </c>
      <c r="P48" s="2">
        <v>2014</v>
      </c>
      <c r="Q48" s="2">
        <v>2015</v>
      </c>
      <c r="R48" s="2">
        <v>2016</v>
      </c>
      <c r="S48" s="2">
        <v>2017</v>
      </c>
      <c r="T48" s="2">
        <f>S48+1</f>
        <v>2018</v>
      </c>
      <c r="U48" s="2">
        <f>T48+1</f>
        <v>2019</v>
      </c>
      <c r="V48" s="2">
        <f>U48+1</f>
        <v>2020</v>
      </c>
      <c r="W48" s="2">
        <f>V48+1</f>
        <v>2021</v>
      </c>
    </row>
    <row r="49" spans="2:23" x14ac:dyDescent="0.2">
      <c r="B49" s="3" t="s">
        <v>14</v>
      </c>
      <c r="C49" s="3">
        <v>147.131</v>
      </c>
      <c r="D49" s="3">
        <v>158.393</v>
      </c>
      <c r="E49" s="3">
        <v>166.13236000000001</v>
      </c>
      <c r="F49" s="3">
        <v>176.12449000000001</v>
      </c>
      <c r="G49" s="3">
        <v>199.44319999999999</v>
      </c>
      <c r="H49" s="3">
        <v>216.75092000000001</v>
      </c>
      <c r="I49" s="3">
        <v>236.10550000000001</v>
      </c>
      <c r="J49" s="3">
        <v>249.49964</v>
      </c>
      <c r="K49" s="3">
        <v>249.49964</v>
      </c>
      <c r="L49" s="3">
        <v>267.05959999999999</v>
      </c>
      <c r="M49" s="3">
        <v>268.52754429195028</v>
      </c>
      <c r="N49" s="3">
        <v>291.91690495470561</v>
      </c>
      <c r="O49" s="23">
        <v>278.6173572613157</v>
      </c>
      <c r="P49" s="23">
        <v>262.68487733621367</v>
      </c>
      <c r="Q49" s="23">
        <v>271.15252135886698</v>
      </c>
      <c r="R49" s="23">
        <v>248.93486590944443</v>
      </c>
      <c r="S49" s="23">
        <v>253.08711240636893</v>
      </c>
      <c r="T49" s="23">
        <v>259.33272769655423</v>
      </c>
      <c r="U49" s="23">
        <v>266.58100230484433</v>
      </c>
      <c r="V49" s="23">
        <v>237.60410501765739</v>
      </c>
      <c r="W49" s="3">
        <v>206.45590889180878</v>
      </c>
    </row>
    <row r="50" spans="2:23" x14ac:dyDescent="0.2">
      <c r="B50" s="3" t="s">
        <v>15</v>
      </c>
      <c r="C50" s="3">
        <v>55</v>
      </c>
      <c r="D50" s="3">
        <v>61.737000000000002</v>
      </c>
      <c r="E50" s="3">
        <v>66.236540000000005</v>
      </c>
      <c r="F50" s="3">
        <v>70.641999999999996</v>
      </c>
      <c r="G50" s="3">
        <v>77.715069999999997</v>
      </c>
      <c r="H50" s="3">
        <v>85.842429999999993</v>
      </c>
      <c r="I50" s="3">
        <v>95.590140000000005</v>
      </c>
      <c r="J50" s="3">
        <v>103.37063999999999</v>
      </c>
      <c r="K50" s="3">
        <v>103.37063999999999</v>
      </c>
      <c r="L50" s="3">
        <v>108.05182000000001</v>
      </c>
      <c r="M50" s="3">
        <v>111.88352304982267</v>
      </c>
      <c r="N50" s="3">
        <v>125.21309593064751</v>
      </c>
      <c r="O50" s="23">
        <v>122.81939800420137</v>
      </c>
      <c r="P50" s="23">
        <v>119.86501787079192</v>
      </c>
      <c r="Q50" s="23">
        <v>113.78988273844845</v>
      </c>
      <c r="R50" s="23">
        <v>106.89004876202209</v>
      </c>
      <c r="S50" s="23">
        <v>106.92185570064551</v>
      </c>
      <c r="T50" s="23">
        <v>112.43935083567263</v>
      </c>
      <c r="U50" s="23">
        <v>105.613986739347</v>
      </c>
      <c r="V50" s="23">
        <v>93.91158911259474</v>
      </c>
      <c r="W50" s="3">
        <v>81.868130170014496</v>
      </c>
    </row>
    <row r="51" spans="2:23" x14ac:dyDescent="0.2">
      <c r="B51" s="3" t="s">
        <v>16</v>
      </c>
      <c r="C51" s="3">
        <v>98.831999999999994</v>
      </c>
      <c r="D51" s="3">
        <v>115.232</v>
      </c>
      <c r="E51" s="3">
        <v>119.89749999999999</v>
      </c>
      <c r="F51" s="3">
        <v>131.01680999999999</v>
      </c>
      <c r="G51" s="3">
        <v>150.99981</v>
      </c>
      <c r="H51" s="3">
        <v>167.14123000000001</v>
      </c>
      <c r="I51" s="3">
        <v>184.24502000000001</v>
      </c>
      <c r="J51" s="3">
        <v>190.54238000000001</v>
      </c>
      <c r="K51" s="3">
        <v>190.54238000000001</v>
      </c>
      <c r="L51" s="3">
        <v>211.88551999999999</v>
      </c>
      <c r="M51" s="3">
        <v>213.62148910211866</v>
      </c>
      <c r="N51" s="3">
        <v>240.36176784933164</v>
      </c>
      <c r="O51" s="23">
        <v>227.69676071836471</v>
      </c>
      <c r="P51" s="23">
        <v>214.60017213703838</v>
      </c>
      <c r="Q51" s="23">
        <v>217.55863819073784</v>
      </c>
      <c r="R51" s="23">
        <v>205.78641065077366</v>
      </c>
      <c r="S51" s="23">
        <v>209.55843008479729</v>
      </c>
      <c r="T51" s="23">
        <v>216.53399989106961</v>
      </c>
      <c r="U51" s="23">
        <v>222.97643509521805</v>
      </c>
      <c r="V51" s="23">
        <v>207.64161480332297</v>
      </c>
      <c r="W51" s="3">
        <v>180.77452120332194</v>
      </c>
    </row>
    <row r="52" spans="2:23" x14ac:dyDescent="0.2">
      <c r="B52" s="3" t="s">
        <v>17</v>
      </c>
      <c r="C52" s="3">
        <v>33.533999999999999</v>
      </c>
      <c r="D52" s="3">
        <v>34.613</v>
      </c>
      <c r="E52" s="3">
        <v>36.750990000000002</v>
      </c>
      <c r="F52" s="3">
        <v>36.116050000000001</v>
      </c>
      <c r="G52" s="3">
        <v>43.056240000000003</v>
      </c>
      <c r="H52" s="3">
        <v>42.13411</v>
      </c>
      <c r="I52" s="3">
        <v>49.538930000000001</v>
      </c>
      <c r="J52" s="3">
        <v>53.742049999999999</v>
      </c>
      <c r="K52" s="3">
        <v>53.742049999999999</v>
      </c>
      <c r="L52" s="3">
        <v>57.30359</v>
      </c>
      <c r="M52" s="3">
        <v>59.961168494811012</v>
      </c>
      <c r="N52" s="3">
        <v>65.327930305462942</v>
      </c>
      <c r="O52" s="23">
        <v>62.426967799045357</v>
      </c>
      <c r="P52" s="23">
        <v>61.495299312754049</v>
      </c>
      <c r="Q52" s="23">
        <v>62.190504488746384</v>
      </c>
      <c r="R52" s="23">
        <v>56.653381595183312</v>
      </c>
      <c r="S52" s="23">
        <v>57.893467625303771</v>
      </c>
      <c r="T52" s="23">
        <v>59.958541904772687</v>
      </c>
      <c r="U52" s="23">
        <v>54.688554063127917</v>
      </c>
      <c r="V52" s="23">
        <v>48.266058859866234</v>
      </c>
      <c r="W52" s="3">
        <v>43.890808828274459</v>
      </c>
    </row>
    <row r="53" spans="2:23" x14ac:dyDescent="0.2">
      <c r="B53" s="3" t="s">
        <v>18</v>
      </c>
      <c r="C53" s="3">
        <v>13.786</v>
      </c>
      <c r="D53" s="3">
        <v>14.89</v>
      </c>
      <c r="E53" s="3">
        <v>16.035070000000001</v>
      </c>
      <c r="F53" s="3">
        <v>16.24907</v>
      </c>
      <c r="G53" s="3">
        <v>18.514479999999999</v>
      </c>
      <c r="H53" s="3">
        <v>19.774270000000001</v>
      </c>
      <c r="I53" s="3">
        <v>21.80715</v>
      </c>
      <c r="J53" s="3">
        <v>21.95917</v>
      </c>
      <c r="K53" s="3">
        <v>21.95917</v>
      </c>
      <c r="L53" s="3">
        <v>24.933060000000001</v>
      </c>
      <c r="M53" s="3">
        <v>26.067572112782628</v>
      </c>
      <c r="N53" s="3">
        <v>29.514830428156145</v>
      </c>
      <c r="O53" s="23">
        <v>27.892683936276764</v>
      </c>
      <c r="P53" s="23">
        <v>26.520121924243181</v>
      </c>
      <c r="Q53" s="23">
        <v>25.818613422347898</v>
      </c>
      <c r="R53" s="23">
        <v>22.262595175048581</v>
      </c>
      <c r="S53" s="23">
        <v>23.79693396844716</v>
      </c>
      <c r="T53" s="23">
        <v>23.7986372909591</v>
      </c>
      <c r="U53" s="23">
        <v>24.174185982056713</v>
      </c>
      <c r="V53" s="23">
        <v>21.414548143125455</v>
      </c>
      <c r="W53" s="3">
        <v>18.902921594823699</v>
      </c>
    </row>
    <row r="54" spans="2:23" x14ac:dyDescent="0.2">
      <c r="B54" s="3" t="s">
        <v>19</v>
      </c>
      <c r="C54" s="3">
        <v>4.9139999999999997</v>
      </c>
      <c r="D54" s="3">
        <v>5.2290000000000001</v>
      </c>
      <c r="E54" s="3">
        <v>5.7038599999999997</v>
      </c>
      <c r="F54" s="3">
        <v>5.8617699999999999</v>
      </c>
      <c r="G54" s="3">
        <v>6.6111399999999998</v>
      </c>
      <c r="H54" s="3">
        <v>7.4808199999999996</v>
      </c>
      <c r="I54" s="3">
        <v>8.4372900000000008</v>
      </c>
      <c r="J54" s="3">
        <v>8.9864099999999993</v>
      </c>
      <c r="K54" s="3">
        <v>8.9864099999999993</v>
      </c>
      <c r="L54" s="3">
        <v>9.6697900000000008</v>
      </c>
      <c r="M54" s="3">
        <v>9.523340913742663</v>
      </c>
      <c r="N54" s="3">
        <v>10.018022134071044</v>
      </c>
      <c r="O54" s="23">
        <v>10.059808398799603</v>
      </c>
      <c r="P54" s="23">
        <v>10.470442890683834</v>
      </c>
      <c r="Q54" s="23">
        <v>9.6397118587736141</v>
      </c>
      <c r="R54" s="23">
        <v>9.10248879400155</v>
      </c>
      <c r="S54" s="23">
        <v>9.0478752677712624</v>
      </c>
      <c r="T54" s="23">
        <v>9.2554799232357912</v>
      </c>
      <c r="U54" s="23">
        <v>9.5544398740938039</v>
      </c>
      <c r="V54" s="23">
        <v>8.6318400209488555</v>
      </c>
      <c r="W54" s="3">
        <v>7.4558366028464764</v>
      </c>
    </row>
    <row r="55" spans="2:23" x14ac:dyDescent="0.2">
      <c r="B55" s="3" t="s">
        <v>20</v>
      </c>
      <c r="C55" s="3">
        <v>21.111000000000001</v>
      </c>
      <c r="D55" s="3">
        <v>23.385999999999999</v>
      </c>
      <c r="E55" s="3">
        <v>25.0594</v>
      </c>
      <c r="F55" s="3">
        <v>26.60735</v>
      </c>
      <c r="G55" s="3">
        <v>30.36346</v>
      </c>
      <c r="H55" s="3">
        <v>33.857250000000001</v>
      </c>
      <c r="I55" s="3">
        <v>38.994689999999999</v>
      </c>
      <c r="J55" s="3">
        <v>41.879159999999999</v>
      </c>
      <c r="K55" s="3">
        <v>41.879159999999999</v>
      </c>
      <c r="L55" s="3">
        <v>44.477160000000005</v>
      </c>
      <c r="M55" s="3">
        <v>44.734006426592778</v>
      </c>
      <c r="N55" s="3">
        <v>49.794334860904598</v>
      </c>
      <c r="O55" s="23">
        <v>51.277043038565424</v>
      </c>
      <c r="P55" s="23">
        <v>50.363464100709542</v>
      </c>
      <c r="Q55" s="23">
        <v>51.333455251402924</v>
      </c>
      <c r="R55" s="23">
        <v>46.563854734908091</v>
      </c>
      <c r="S55" s="23">
        <v>50.30891603911882</v>
      </c>
      <c r="T55" s="23">
        <v>51.612219124607876</v>
      </c>
      <c r="U55" s="23">
        <v>53.518565959752543</v>
      </c>
      <c r="V55" s="23">
        <v>49.615372715074038</v>
      </c>
      <c r="W55" s="3">
        <v>42.949156544056699</v>
      </c>
    </row>
    <row r="56" spans="2:23" x14ac:dyDescent="0.2">
      <c r="B56" s="3" t="s">
        <v>21</v>
      </c>
      <c r="C56" s="3">
        <v>78.325999999999993</v>
      </c>
      <c r="D56" s="3">
        <v>84.424999999999997</v>
      </c>
      <c r="E56" s="3">
        <v>91.524270000000001</v>
      </c>
      <c r="F56" s="3">
        <v>96.2316</v>
      </c>
      <c r="G56" s="3">
        <v>110.83405</v>
      </c>
      <c r="H56" s="3">
        <v>121.60381</v>
      </c>
      <c r="I56" s="3">
        <v>131.78093000000001</v>
      </c>
      <c r="J56" s="3">
        <v>141.85702000000001</v>
      </c>
      <c r="K56" s="3">
        <v>141.85702000000001</v>
      </c>
      <c r="L56" s="3">
        <v>150.10829999999999</v>
      </c>
      <c r="M56" s="3">
        <v>146.81392532281936</v>
      </c>
      <c r="N56" s="3">
        <v>159.13480628642384</v>
      </c>
      <c r="O56" s="23">
        <v>154.35700318017095</v>
      </c>
      <c r="P56" s="23">
        <v>150.52284513806035</v>
      </c>
      <c r="Q56" s="23">
        <v>149.59368979176529</v>
      </c>
      <c r="R56" s="23">
        <v>138.10548461863837</v>
      </c>
      <c r="S56" s="23">
        <v>143.42317568412193</v>
      </c>
      <c r="T56" s="23">
        <v>147.39803404653091</v>
      </c>
      <c r="U56" s="23">
        <v>152.75617134034147</v>
      </c>
      <c r="V56" s="23">
        <v>137.93008859012357</v>
      </c>
      <c r="W56" s="3">
        <v>123.00860879715374</v>
      </c>
    </row>
    <row r="57" spans="2:23" x14ac:dyDescent="0.2">
      <c r="B57" s="3" t="s">
        <v>22</v>
      </c>
      <c r="C57" s="3">
        <v>28.161999999999999</v>
      </c>
      <c r="D57" s="3">
        <v>31.670999999999999</v>
      </c>
      <c r="E57" s="3">
        <v>33.254109999999997</v>
      </c>
      <c r="F57" s="3">
        <v>33.745690000000003</v>
      </c>
      <c r="G57" s="3">
        <v>39.428280000000001</v>
      </c>
      <c r="H57" s="3">
        <v>44.170830000000002</v>
      </c>
      <c r="I57" s="3">
        <v>49.135219999999997</v>
      </c>
      <c r="J57" s="3">
        <v>52.12406</v>
      </c>
      <c r="K57" s="3">
        <v>52.12406</v>
      </c>
      <c r="L57" s="3">
        <v>61.838260000000005</v>
      </c>
      <c r="M57" s="3">
        <v>59.304543842916367</v>
      </c>
      <c r="N57" s="3">
        <v>65.599438814122266</v>
      </c>
      <c r="O57" s="23">
        <v>62.089120393861002</v>
      </c>
      <c r="P57" s="23">
        <v>59.570498666180285</v>
      </c>
      <c r="Q57" s="23">
        <v>59.525973546563471</v>
      </c>
      <c r="R57" s="23">
        <v>58.142072850587176</v>
      </c>
      <c r="S57" s="23">
        <v>57.101670168234868</v>
      </c>
      <c r="T57" s="23">
        <v>59.268497978065703</v>
      </c>
      <c r="U57" s="23">
        <v>62.145332547119644</v>
      </c>
      <c r="V57" s="23">
        <v>55.266958367897772</v>
      </c>
      <c r="W57" s="3">
        <v>49.03061812638051</v>
      </c>
    </row>
    <row r="58" spans="2:23" x14ac:dyDescent="0.2">
      <c r="B58" s="3" t="s">
        <v>23</v>
      </c>
      <c r="C58" s="3">
        <v>33.271000000000001</v>
      </c>
      <c r="D58" s="3">
        <v>36.524999999999999</v>
      </c>
      <c r="E58" s="3">
        <v>39.699350000000003</v>
      </c>
      <c r="F58" s="3">
        <v>43.393900000000002</v>
      </c>
      <c r="G58" s="3">
        <v>47.789400000000001</v>
      </c>
      <c r="H58" s="3">
        <v>52.720320000000001</v>
      </c>
      <c r="I58" s="3">
        <v>57.832340000000002</v>
      </c>
      <c r="J58" s="3">
        <v>64.802940000000007</v>
      </c>
      <c r="K58" s="3">
        <v>64.802940000000007</v>
      </c>
      <c r="L58" s="3">
        <v>67.526169999999993</v>
      </c>
      <c r="M58" s="3">
        <v>68.748222685645374</v>
      </c>
      <c r="N58" s="3">
        <v>77.240894257936617</v>
      </c>
      <c r="O58" s="23">
        <v>71.691012422964874</v>
      </c>
      <c r="P58" s="23">
        <v>69.647979940817294</v>
      </c>
      <c r="Q58" s="23">
        <v>66.414297359079058</v>
      </c>
      <c r="R58" s="23">
        <v>61.161853564257434</v>
      </c>
      <c r="S58" s="23">
        <v>61.409035756557088</v>
      </c>
      <c r="T58" s="23">
        <v>63.760675775443609</v>
      </c>
      <c r="U58" s="23">
        <v>66.919755894276221</v>
      </c>
      <c r="V58" s="23">
        <v>61.446735238718261</v>
      </c>
      <c r="W58" s="3">
        <v>53.70551662193499</v>
      </c>
    </row>
    <row r="59" spans="2:23" x14ac:dyDescent="0.2">
      <c r="B59" s="3" t="s">
        <v>24</v>
      </c>
      <c r="C59" s="3">
        <v>23.568999999999999</v>
      </c>
      <c r="D59" s="3">
        <v>26.939</v>
      </c>
      <c r="E59" s="3">
        <v>28.662479999999999</v>
      </c>
      <c r="F59" s="3">
        <v>30.320699999999999</v>
      </c>
      <c r="G59" s="3">
        <v>34.984990000000003</v>
      </c>
      <c r="H59" s="3">
        <v>38.773849999999996</v>
      </c>
      <c r="I59" s="3">
        <v>46.36495</v>
      </c>
      <c r="J59" s="3">
        <v>49.874720000000003</v>
      </c>
      <c r="K59" s="3">
        <v>49.874720000000003</v>
      </c>
      <c r="L59" s="3">
        <v>49.105040000000002</v>
      </c>
      <c r="M59" s="3">
        <v>49.400099870642677</v>
      </c>
      <c r="N59" s="3">
        <v>55.599938409765237</v>
      </c>
      <c r="O59" s="23">
        <v>53.88711088672509</v>
      </c>
      <c r="P59" s="23">
        <v>51.187470833853922</v>
      </c>
      <c r="Q59" s="23">
        <v>51.598072032484993</v>
      </c>
      <c r="R59" s="23">
        <v>47.748579436644299</v>
      </c>
      <c r="S59" s="23">
        <v>48.750720798691411</v>
      </c>
      <c r="T59" s="23">
        <v>50.191358285175319</v>
      </c>
      <c r="U59" s="23">
        <v>52.251341614597884</v>
      </c>
      <c r="V59" s="23">
        <v>44.544658110167795</v>
      </c>
      <c r="W59" s="3">
        <v>38.894614534701951</v>
      </c>
    </row>
    <row r="60" spans="2:23" x14ac:dyDescent="0.2">
      <c r="B60" s="3" t="s">
        <v>25</v>
      </c>
      <c r="C60" s="3">
        <v>10.916</v>
      </c>
      <c r="D60" s="3">
        <v>12.311999999999999</v>
      </c>
      <c r="E60" s="3">
        <v>13.2425</v>
      </c>
      <c r="F60" s="3">
        <v>14.62884</v>
      </c>
      <c r="G60" s="3">
        <v>17.133199999999999</v>
      </c>
      <c r="H60" s="3">
        <v>19.299040000000002</v>
      </c>
      <c r="I60" s="3">
        <v>21.870989999999999</v>
      </c>
      <c r="J60" s="3">
        <v>24.28876</v>
      </c>
      <c r="K60" s="3">
        <v>24.28876</v>
      </c>
      <c r="L60" s="3">
        <v>27.757960000000001</v>
      </c>
      <c r="M60" s="3">
        <v>26.754502332458152</v>
      </c>
      <c r="N60" s="3">
        <v>29.914571471631756</v>
      </c>
      <c r="O60" s="23">
        <v>28.367190694636182</v>
      </c>
      <c r="P60" s="23">
        <v>26.508818010425607</v>
      </c>
      <c r="Q60" s="23">
        <v>27.177383689397452</v>
      </c>
      <c r="R60" s="23">
        <v>25.937281726100267</v>
      </c>
      <c r="S60" s="23">
        <v>26.260133935389455</v>
      </c>
      <c r="T60" s="23">
        <v>27.339270007865291</v>
      </c>
      <c r="U60" s="23">
        <v>27.742127917492891</v>
      </c>
      <c r="V60" s="23">
        <v>26.325423822408577</v>
      </c>
      <c r="W60" s="3">
        <v>23.059009411513589</v>
      </c>
    </row>
    <row r="61" spans="2:23" x14ac:dyDescent="0.2">
      <c r="B61" s="3" t="s">
        <v>26</v>
      </c>
      <c r="C61" s="3">
        <v>15.565</v>
      </c>
      <c r="D61" s="3">
        <v>17.248999999999999</v>
      </c>
      <c r="E61" s="3">
        <v>18.51896</v>
      </c>
      <c r="F61" s="3">
        <v>19.54354</v>
      </c>
      <c r="G61" s="3">
        <v>22.59515</v>
      </c>
      <c r="H61" s="3">
        <v>24.30874</v>
      </c>
      <c r="I61" s="3">
        <v>27.50976</v>
      </c>
      <c r="J61" s="3">
        <v>29.67869</v>
      </c>
      <c r="K61" s="3">
        <v>29.67869</v>
      </c>
      <c r="L61" s="3">
        <v>31.661189999999998</v>
      </c>
      <c r="M61" s="3">
        <v>31.972651157149279</v>
      </c>
      <c r="N61" s="3">
        <v>35.537574851161381</v>
      </c>
      <c r="O61" s="23">
        <v>34.629031011072541</v>
      </c>
      <c r="P61" s="23">
        <v>32.502872162024445</v>
      </c>
      <c r="Q61" s="23">
        <v>34.290554407337417</v>
      </c>
      <c r="R61" s="23">
        <v>31.369472880601919</v>
      </c>
      <c r="S61" s="23">
        <v>32.214927532814265</v>
      </c>
      <c r="T61" s="23">
        <v>35.489137279072381</v>
      </c>
      <c r="U61" s="23">
        <v>35.418429323344803</v>
      </c>
      <c r="V61" s="23">
        <v>27.23937582854942</v>
      </c>
      <c r="W61" s="3">
        <v>26.236603614097707</v>
      </c>
    </row>
    <row r="62" spans="2:23" x14ac:dyDescent="0.2">
      <c r="B62" s="3" t="s">
        <v>27</v>
      </c>
      <c r="C62" s="3">
        <v>85.83</v>
      </c>
      <c r="D62" s="3">
        <v>92</v>
      </c>
      <c r="E62" s="3">
        <v>100.34260999999999</v>
      </c>
      <c r="F62" s="3">
        <v>104.65031999999999</v>
      </c>
      <c r="G62" s="3">
        <v>118.24554000000001</v>
      </c>
      <c r="H62" s="3">
        <v>128.90326999999999</v>
      </c>
      <c r="I62" s="3">
        <v>148.02415999999999</v>
      </c>
      <c r="J62" s="3">
        <v>162.20894999999999</v>
      </c>
      <c r="K62" s="3">
        <v>162.20894999999999</v>
      </c>
      <c r="L62" s="3">
        <v>171.28592999999998</v>
      </c>
      <c r="M62" s="3">
        <v>174.27421601156419</v>
      </c>
      <c r="N62" s="3">
        <v>183.98920486987578</v>
      </c>
      <c r="O62" s="23">
        <v>173.82964216302562</v>
      </c>
      <c r="P62" s="23">
        <v>164.30294443677852</v>
      </c>
      <c r="Q62" s="23">
        <v>162.94171428464838</v>
      </c>
      <c r="R62" s="23">
        <v>154.78553997743148</v>
      </c>
      <c r="S62" s="23">
        <v>149.14920030431713</v>
      </c>
      <c r="T62" s="23">
        <v>155.13812101366233</v>
      </c>
      <c r="U62" s="23">
        <v>159.19213820718772</v>
      </c>
      <c r="V62" s="23">
        <v>142.8953000585748</v>
      </c>
      <c r="W62" s="3">
        <v>125.01580715133859</v>
      </c>
    </row>
    <row r="63" spans="2:23" x14ac:dyDescent="0.2">
      <c r="B63" s="3" t="s">
        <v>28</v>
      </c>
      <c r="C63" s="3">
        <v>40.43</v>
      </c>
      <c r="D63" s="3">
        <v>42.868000000000002</v>
      </c>
      <c r="E63" s="3">
        <v>46.803280000000001</v>
      </c>
      <c r="F63" s="3">
        <v>48.549280000000003</v>
      </c>
      <c r="G63" s="3">
        <v>54.246549999999999</v>
      </c>
      <c r="H63" s="3">
        <v>61.11786</v>
      </c>
      <c r="I63" s="3">
        <v>68.263469999999998</v>
      </c>
      <c r="J63" s="3">
        <v>73.954740000000001</v>
      </c>
      <c r="K63" s="3">
        <v>73.954740000000001</v>
      </c>
      <c r="L63" s="3">
        <v>77.789000000000001</v>
      </c>
      <c r="M63" s="3">
        <v>77.962597432117519</v>
      </c>
      <c r="N63" s="3">
        <v>84.460951106232898</v>
      </c>
      <c r="O63" s="23">
        <v>82.282849494345129</v>
      </c>
      <c r="P63" s="23">
        <v>79.638417840115181</v>
      </c>
      <c r="Q63" s="23">
        <v>79.321936424000128</v>
      </c>
      <c r="R63" s="23">
        <v>74.287070194128063</v>
      </c>
      <c r="S63" s="23">
        <v>74.752236723724636</v>
      </c>
      <c r="T63" s="23">
        <v>77.938061776381204</v>
      </c>
      <c r="U63" s="23">
        <v>80.263149637733292</v>
      </c>
      <c r="V63" s="23">
        <v>72.189020593069316</v>
      </c>
      <c r="W63" s="3">
        <v>63.026285866977034</v>
      </c>
    </row>
    <row r="64" spans="2:23" s="22" customFormat="1" x14ac:dyDescent="0.2">
      <c r="B64" s="21" t="s">
        <v>29</v>
      </c>
      <c r="C64" s="21">
        <f>SUM(C49:C63)</f>
        <v>690.37699999999995</v>
      </c>
      <c r="D64" s="21">
        <f t="shared" ref="D64" si="30">SUM(D49:D63)</f>
        <v>757.46900000000005</v>
      </c>
      <c r="E64" s="21">
        <f t="shared" ref="E64" si="31">SUM(E49:E63)</f>
        <v>807.8632799999998</v>
      </c>
      <c r="F64" s="21">
        <f t="shared" ref="F64" si="32">SUM(F49:F63)</f>
        <v>853.68140999999991</v>
      </c>
      <c r="G64" s="21">
        <f t="shared" ref="G64" si="33">SUM(G49:G63)</f>
        <v>971.96055999999999</v>
      </c>
      <c r="H64" s="21">
        <f t="shared" ref="H64" si="34">SUM(H49:H63)</f>
        <v>1063.8787500000001</v>
      </c>
      <c r="I64" s="21">
        <f t="shared" ref="I64" si="35">SUM(I49:I63)</f>
        <v>1185.5005400000002</v>
      </c>
      <c r="J64" s="21">
        <f t="shared" ref="J64" si="36">SUM(J49:J63)</f>
        <v>1268.7693299999999</v>
      </c>
      <c r="K64" s="21">
        <f t="shared" ref="K64" si="37">SUM(K49:K63)</f>
        <v>1268.7693299999999</v>
      </c>
      <c r="L64" s="21">
        <f t="shared" ref="L64" si="38">SUM(L49:L63)</f>
        <v>1360.4523899999999</v>
      </c>
      <c r="M64" s="21">
        <f t="shared" ref="M64" si="39">SUM(M49:M63)</f>
        <v>1369.5494030471336</v>
      </c>
      <c r="N64" s="21">
        <f t="shared" ref="N64" si="40">SUM(N49:N63)</f>
        <v>1503.6242665304292</v>
      </c>
      <c r="O64" s="21">
        <f t="shared" ref="O64" si="41">SUM(O49:O63)</f>
        <v>1441.9229794033706</v>
      </c>
      <c r="P64" s="21">
        <f t="shared" ref="P64" si="42">SUM(P49:P63)</f>
        <v>1379.8812426006898</v>
      </c>
      <c r="Q64" s="21">
        <f t="shared" ref="Q64" si="43">SUM(Q49:Q63)</f>
        <v>1382.3469488446001</v>
      </c>
      <c r="R64" s="21">
        <f t="shared" ref="R64" si="44">SUM(R49:R63)</f>
        <v>1287.7310008697707</v>
      </c>
      <c r="S64" s="21">
        <f t="shared" ref="S64:W64" si="45">SUM(S49:S63)</f>
        <v>1303.6756919963034</v>
      </c>
      <c r="T64" s="21">
        <f t="shared" si="45"/>
        <v>1349.4541128290687</v>
      </c>
      <c r="U64" s="21">
        <f t="shared" si="45"/>
        <v>1373.7956165005339</v>
      </c>
      <c r="V64" s="21">
        <f t="shared" si="45"/>
        <v>1234.9226892820991</v>
      </c>
      <c r="W64" s="21">
        <f t="shared" si="45"/>
        <v>1084.2743479592448</v>
      </c>
    </row>
    <row r="67" spans="2:23" x14ac:dyDescent="0.2">
      <c r="B67" t="s">
        <v>38</v>
      </c>
      <c r="J67" s="2" t="s">
        <v>12</v>
      </c>
      <c r="K67" s="2" t="s">
        <v>13</v>
      </c>
    </row>
    <row r="68" spans="2:23" x14ac:dyDescent="0.2">
      <c r="C68" s="2">
        <v>2002</v>
      </c>
      <c r="D68" s="2">
        <f>C68+1</f>
        <v>2003</v>
      </c>
      <c r="E68" s="2">
        <f t="shared" ref="E68" si="46">D68+1</f>
        <v>2004</v>
      </c>
      <c r="F68" s="2">
        <f t="shared" ref="F68" si="47">E68+1</f>
        <v>2005</v>
      </c>
      <c r="G68" s="2">
        <f t="shared" ref="G68" si="48">F68+1</f>
        <v>2006</v>
      </c>
      <c r="H68" s="2">
        <f t="shared" ref="H68" si="49">G68+1</f>
        <v>2007</v>
      </c>
      <c r="I68" s="2">
        <f t="shared" ref="I68" si="50">H68+1</f>
        <v>2008</v>
      </c>
      <c r="J68" s="2">
        <f t="shared" ref="J68" si="51">I68+1</f>
        <v>2009</v>
      </c>
      <c r="K68" s="2">
        <v>2009</v>
      </c>
      <c r="L68" s="2">
        <v>2010</v>
      </c>
      <c r="M68" s="2">
        <v>2011</v>
      </c>
      <c r="N68" s="2">
        <v>2012</v>
      </c>
      <c r="O68" s="2">
        <v>2013</v>
      </c>
      <c r="P68" s="2">
        <v>2014</v>
      </c>
      <c r="Q68" s="2">
        <v>2015</v>
      </c>
      <c r="R68" s="2">
        <v>2016</v>
      </c>
      <c r="S68" s="2">
        <v>2017</v>
      </c>
      <c r="T68" s="2">
        <f>S68+1</f>
        <v>2018</v>
      </c>
      <c r="U68" s="2">
        <f>T68+1</f>
        <v>2019</v>
      </c>
      <c r="V68" s="2">
        <f>U68+1</f>
        <v>2020</v>
      </c>
      <c r="W68" s="2">
        <f>V68+1</f>
        <v>2021</v>
      </c>
    </row>
    <row r="69" spans="2:23" x14ac:dyDescent="0.2">
      <c r="B69" s="3" t="s">
        <v>14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7"/>
      <c r="O69" s="6">
        <v>0</v>
      </c>
      <c r="P69" s="6">
        <v>32.299999999999997</v>
      </c>
      <c r="Q69" s="6">
        <v>91.01020595</v>
      </c>
      <c r="R69" s="6">
        <v>71.438638769999997</v>
      </c>
      <c r="S69" s="6">
        <v>50.382688299999998</v>
      </c>
      <c r="T69" s="6">
        <v>64.0541494</v>
      </c>
      <c r="U69" s="6">
        <v>45.755693829999998</v>
      </c>
      <c r="V69" s="24">
        <v>60.670550109999994</v>
      </c>
      <c r="W69" s="30">
        <v>62.320800800000008</v>
      </c>
    </row>
    <row r="70" spans="2:23" x14ac:dyDescent="0.2">
      <c r="B70" s="3" t="s">
        <v>15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7"/>
      <c r="O70" s="6">
        <v>0</v>
      </c>
      <c r="P70" s="6">
        <v>11.7</v>
      </c>
      <c r="Q70" s="6">
        <v>25.962368059999996</v>
      </c>
      <c r="R70" s="6">
        <v>26.119007920000001</v>
      </c>
      <c r="S70" s="6">
        <v>20.930507619999997</v>
      </c>
      <c r="T70" s="6">
        <v>24.094085960000001</v>
      </c>
      <c r="U70" s="6">
        <v>19.791251740000003</v>
      </c>
      <c r="V70" s="24">
        <v>26.526458740000002</v>
      </c>
      <c r="W70" s="30">
        <v>25.599482509999998</v>
      </c>
    </row>
    <row r="71" spans="2:23" x14ac:dyDescent="0.2">
      <c r="B71" s="3" t="s">
        <v>16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7"/>
      <c r="O71" s="6">
        <v>104.40827501999</v>
      </c>
      <c r="P71" s="25">
        <v>169.50797623267201</v>
      </c>
      <c r="Q71" s="25">
        <v>170.907523655484</v>
      </c>
      <c r="R71" s="25">
        <v>171.60729736688998</v>
      </c>
      <c r="S71" s="25">
        <v>176.99392756399195</v>
      </c>
      <c r="T71" s="25">
        <v>183.34071238837197</v>
      </c>
      <c r="U71" s="25">
        <v>191.24978270798397</v>
      </c>
      <c r="V71" s="24">
        <v>200.49330522143995</v>
      </c>
      <c r="W71" s="30">
        <v>216.55555296929401</v>
      </c>
    </row>
    <row r="72" spans="2:23" x14ac:dyDescent="0.2">
      <c r="B72" s="3" t="s">
        <v>17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7"/>
      <c r="O72" s="6">
        <v>0</v>
      </c>
      <c r="P72" s="6">
        <v>4.5</v>
      </c>
      <c r="Q72" s="6">
        <v>13.38309814</v>
      </c>
      <c r="R72" s="6">
        <v>9.0668715500000001</v>
      </c>
      <c r="S72" s="6">
        <v>7.071168329999999</v>
      </c>
      <c r="T72" s="6">
        <v>9.662105399999998</v>
      </c>
      <c r="U72" s="6">
        <v>6.6827144399999998</v>
      </c>
      <c r="V72" s="24">
        <v>10.02326701</v>
      </c>
      <c r="W72" s="30">
        <v>11.979392449999999</v>
      </c>
    </row>
    <row r="73" spans="2:23" x14ac:dyDescent="0.2">
      <c r="B73" s="3" t="s">
        <v>18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7"/>
      <c r="O73" s="6">
        <v>0</v>
      </c>
      <c r="P73" s="6">
        <v>1.9</v>
      </c>
      <c r="Q73" s="6">
        <v>5.9019351699999998</v>
      </c>
      <c r="R73" s="6">
        <v>4.1779988200000009</v>
      </c>
      <c r="S73" s="6">
        <v>3.8819065300000002</v>
      </c>
      <c r="T73" s="6">
        <v>4.3257817499999991</v>
      </c>
      <c r="U73" s="6">
        <v>2.9197792699999994</v>
      </c>
      <c r="V73" s="24">
        <v>5.1411913600000005</v>
      </c>
      <c r="W73" s="30">
        <v>5.468991889999999</v>
      </c>
    </row>
    <row r="74" spans="2:23" x14ac:dyDescent="0.2">
      <c r="B74" s="3" t="s">
        <v>19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7"/>
      <c r="O74" s="6">
        <v>0</v>
      </c>
      <c r="P74" s="6">
        <v>1.2</v>
      </c>
      <c r="Q74" s="6">
        <v>3.7156402100000001</v>
      </c>
      <c r="R74" s="6">
        <v>2.7396596800000004</v>
      </c>
      <c r="S74" s="6">
        <v>2.5973367999999994</v>
      </c>
      <c r="T74" s="6">
        <v>2.5830832800000003</v>
      </c>
      <c r="U74" s="6">
        <v>2.5831350100000003</v>
      </c>
      <c r="V74" s="24">
        <v>4.0142898200000001</v>
      </c>
      <c r="W74" s="30">
        <v>3.2114650499999997</v>
      </c>
    </row>
    <row r="75" spans="2:23" x14ac:dyDescent="0.2">
      <c r="B75" s="3" t="s">
        <v>20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7"/>
      <c r="O75" s="6">
        <v>0</v>
      </c>
      <c r="P75" s="6">
        <v>3.7</v>
      </c>
      <c r="Q75" s="6">
        <v>10.94188231</v>
      </c>
      <c r="R75" s="6">
        <v>8.2750922500000001</v>
      </c>
      <c r="S75" s="6">
        <v>7.6856551799999995</v>
      </c>
      <c r="T75" s="6">
        <v>8.1118079200000004</v>
      </c>
      <c r="U75" s="6">
        <v>6.0534252100000003</v>
      </c>
      <c r="V75" s="24">
        <v>9.1746188399999991</v>
      </c>
      <c r="W75" s="30">
        <v>9.2228156800000001</v>
      </c>
    </row>
    <row r="76" spans="2:23" x14ac:dyDescent="0.2">
      <c r="B76" s="3" t="s">
        <v>21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7"/>
      <c r="O76" s="6">
        <v>0</v>
      </c>
      <c r="P76" s="6">
        <v>15.3</v>
      </c>
      <c r="Q76" s="6">
        <v>44.617222849999997</v>
      </c>
      <c r="R76" s="6">
        <v>30.971944109999999</v>
      </c>
      <c r="S76" s="6">
        <v>29.772688289999998</v>
      </c>
      <c r="T76" s="6">
        <v>34.264842930000007</v>
      </c>
      <c r="U76" s="6">
        <v>31.401059910000001</v>
      </c>
      <c r="V76" s="24">
        <v>38.986452770000007</v>
      </c>
      <c r="W76" s="30">
        <v>38.976751769999993</v>
      </c>
    </row>
    <row r="77" spans="2:23" x14ac:dyDescent="0.2">
      <c r="B77" s="3" t="s">
        <v>22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7"/>
      <c r="O77" s="6">
        <v>0</v>
      </c>
      <c r="P77" s="3">
        <v>5.0999999999999996</v>
      </c>
      <c r="Q77" s="3">
        <v>14.464909840000001</v>
      </c>
      <c r="R77" s="3">
        <v>10.591603689999998</v>
      </c>
      <c r="S77" s="3">
        <v>9.4633727500000013</v>
      </c>
      <c r="T77" s="3">
        <v>11.869486759999999</v>
      </c>
      <c r="U77" s="3">
        <v>10.315043730000001</v>
      </c>
      <c r="V77" s="24">
        <v>11.85055425</v>
      </c>
      <c r="W77" s="30">
        <v>12.25193331</v>
      </c>
    </row>
    <row r="78" spans="2:23" x14ac:dyDescent="0.2">
      <c r="B78" s="3" t="s">
        <v>23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7"/>
      <c r="O78" s="6">
        <v>0</v>
      </c>
      <c r="P78" s="6">
        <v>6.1</v>
      </c>
      <c r="Q78" s="6">
        <v>17.21968802</v>
      </c>
      <c r="R78" s="6">
        <v>11.38717361</v>
      </c>
      <c r="S78" s="6">
        <v>10.96843548</v>
      </c>
      <c r="T78" s="6">
        <v>12.022330259999999</v>
      </c>
      <c r="U78" s="6">
        <v>9.64564895</v>
      </c>
      <c r="V78" s="24">
        <v>13.594855770000002</v>
      </c>
      <c r="W78" s="30">
        <v>14.957386960000001</v>
      </c>
    </row>
    <row r="79" spans="2:23" x14ac:dyDescent="0.2">
      <c r="B79" s="3" t="s">
        <v>24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7"/>
      <c r="O79" s="6">
        <v>21.22587485939</v>
      </c>
      <c r="P79" s="6">
        <v>72.909834876266004</v>
      </c>
      <c r="Q79" s="6">
        <v>71.199360858605004</v>
      </c>
      <c r="R79" s="6">
        <v>71.783596839946</v>
      </c>
      <c r="S79" s="6">
        <v>75.34532462980799</v>
      </c>
      <c r="T79" s="6">
        <v>80.420434780975</v>
      </c>
      <c r="U79" s="6">
        <v>84.693100331263992</v>
      </c>
      <c r="V79" s="24">
        <v>90.352446463772011</v>
      </c>
      <c r="W79" s="30">
        <v>96.483404773989008</v>
      </c>
    </row>
    <row r="80" spans="2:23" x14ac:dyDescent="0.2">
      <c r="B80" s="3" t="s">
        <v>25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7"/>
      <c r="O80" s="6">
        <v>0</v>
      </c>
      <c r="P80" s="6">
        <v>33.40026424749</v>
      </c>
      <c r="Q80" s="6">
        <v>34.175423963813991</v>
      </c>
      <c r="R80" s="6">
        <v>34.383870274086</v>
      </c>
      <c r="S80" s="6">
        <v>34.953840653736002</v>
      </c>
      <c r="T80" s="6">
        <v>35.419587878249999</v>
      </c>
      <c r="U80" s="6">
        <v>36.289199828915997</v>
      </c>
      <c r="V80" s="24">
        <v>37.621302030498001</v>
      </c>
      <c r="W80" s="30">
        <v>40.389729588797998</v>
      </c>
    </row>
    <row r="81" spans="2:23" x14ac:dyDescent="0.2">
      <c r="B81" s="3" t="s">
        <v>26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7"/>
      <c r="O81" s="6">
        <v>0</v>
      </c>
      <c r="P81" s="6">
        <v>3.3</v>
      </c>
      <c r="Q81" s="6">
        <v>8.7896821500000009</v>
      </c>
      <c r="R81" s="6">
        <v>7.8070097399999998</v>
      </c>
      <c r="S81" s="6">
        <v>8.2151151800000015</v>
      </c>
      <c r="T81" s="6">
        <v>8.6426799500000016</v>
      </c>
      <c r="U81" s="6">
        <v>7.94870492</v>
      </c>
      <c r="V81" s="24">
        <v>9.7785713500000018</v>
      </c>
      <c r="W81" s="30">
        <v>9.10201159</v>
      </c>
    </row>
    <row r="82" spans="2:23" x14ac:dyDescent="0.2">
      <c r="B82" s="3" t="s">
        <v>27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7"/>
      <c r="O82" s="6">
        <v>0</v>
      </c>
      <c r="P82" s="6">
        <v>66.7</v>
      </c>
      <c r="Q82" s="6">
        <v>192.07579611000003</v>
      </c>
      <c r="R82" s="6">
        <v>131.06299964999999</v>
      </c>
      <c r="S82" s="6">
        <v>111.85809320999999</v>
      </c>
      <c r="T82" s="6">
        <v>112.01318338</v>
      </c>
      <c r="U82" s="6">
        <v>105.18479702</v>
      </c>
      <c r="V82" s="24">
        <v>128.94929392999998</v>
      </c>
      <c r="W82" s="30">
        <v>120.04698896999999</v>
      </c>
    </row>
    <row r="83" spans="2:23" x14ac:dyDescent="0.2">
      <c r="B83" s="3" t="s">
        <v>28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7"/>
      <c r="O83" s="6">
        <v>0</v>
      </c>
      <c r="P83" s="6">
        <v>10.9</v>
      </c>
      <c r="Q83" s="6">
        <v>28.449426500000001</v>
      </c>
      <c r="R83" s="6">
        <v>25.643186429999997</v>
      </c>
      <c r="S83" s="6">
        <v>19.298473770000001</v>
      </c>
      <c r="T83" s="6">
        <v>21.64011108</v>
      </c>
      <c r="U83" s="6">
        <v>16.396865900000002</v>
      </c>
      <c r="V83" s="24">
        <v>27.03487354</v>
      </c>
      <c r="W83" s="30">
        <v>24.0680446</v>
      </c>
    </row>
    <row r="84" spans="2:23" s="22" customFormat="1" x14ac:dyDescent="0.2">
      <c r="B84" s="21" t="s">
        <v>29</v>
      </c>
      <c r="C84" s="21">
        <f>SUM(C69:C83)</f>
        <v>0</v>
      </c>
      <c r="D84" s="21">
        <f t="shared" ref="D84" si="52">SUM(D69:D83)</f>
        <v>0</v>
      </c>
      <c r="E84" s="21">
        <f t="shared" ref="E84" si="53">SUM(E69:E83)</f>
        <v>0</v>
      </c>
      <c r="F84" s="21">
        <f t="shared" ref="F84" si="54">SUM(F69:F83)</f>
        <v>0</v>
      </c>
      <c r="G84" s="21">
        <f t="shared" ref="G84" si="55">SUM(G69:G83)</f>
        <v>0</v>
      </c>
      <c r="H84" s="21">
        <f t="shared" ref="H84" si="56">SUM(H69:H83)</f>
        <v>0</v>
      </c>
      <c r="I84" s="21">
        <f t="shared" ref="I84" si="57">SUM(I69:I83)</f>
        <v>0</v>
      </c>
      <c r="J84" s="21">
        <f t="shared" ref="J84" si="58">SUM(J69:J83)</f>
        <v>0</v>
      </c>
      <c r="K84" s="21">
        <f t="shared" ref="K84" si="59">SUM(K69:K83)</f>
        <v>0</v>
      </c>
      <c r="L84" s="21">
        <f t="shared" ref="L84" si="60">SUM(L69:L83)</f>
        <v>0</v>
      </c>
      <c r="M84" s="21">
        <f t="shared" ref="M84" si="61">SUM(M69:M83)</f>
        <v>0</v>
      </c>
      <c r="N84" s="21">
        <f t="shared" ref="N84" si="62">SUM(N69:N83)</f>
        <v>0</v>
      </c>
      <c r="O84" s="21">
        <f t="shared" ref="O84" si="63">SUM(O69:O83)</f>
        <v>125.63414987938</v>
      </c>
      <c r="P84" s="21">
        <f t="shared" ref="P84" si="64">SUM(P69:P83)</f>
        <v>438.51807535642797</v>
      </c>
      <c r="Q84" s="21">
        <f t="shared" ref="Q84" si="65">SUM(Q69:Q83)</f>
        <v>732.814163787903</v>
      </c>
      <c r="R84" s="21">
        <f t="shared" ref="R84" si="66">SUM(R69:R83)</f>
        <v>617.05595070092204</v>
      </c>
      <c r="S84" s="21">
        <f t="shared" ref="S84:W84" si="67">SUM(S69:S83)</f>
        <v>569.41853428753586</v>
      </c>
      <c r="T84" s="21">
        <f t="shared" si="67"/>
        <v>612.46438311759687</v>
      </c>
      <c r="U84" s="21">
        <f t="shared" si="67"/>
        <v>576.91020279816394</v>
      </c>
      <c r="V84" s="21">
        <f t="shared" si="67"/>
        <v>674.21203120570999</v>
      </c>
      <c r="W84" s="21">
        <f t="shared" si="67"/>
        <v>690.63475291208101</v>
      </c>
    </row>
    <row r="88" spans="2:23" x14ac:dyDescent="0.2">
      <c r="B88" s="10" t="s">
        <v>39</v>
      </c>
      <c r="J88" s="2" t="s">
        <v>12</v>
      </c>
      <c r="K88" s="2" t="s">
        <v>13</v>
      </c>
    </row>
    <row r="89" spans="2:23" x14ac:dyDescent="0.2">
      <c r="C89" s="2">
        <v>2002</v>
      </c>
      <c r="D89" s="2">
        <f>C89+1</f>
        <v>2003</v>
      </c>
      <c r="E89" s="2">
        <f t="shared" ref="E89" si="68">D89+1</f>
        <v>2004</v>
      </c>
      <c r="F89" s="2">
        <f t="shared" ref="F89" si="69">E89+1</f>
        <v>2005</v>
      </c>
      <c r="G89" s="2">
        <f t="shared" ref="G89" si="70">F89+1</f>
        <v>2006</v>
      </c>
      <c r="H89" s="2">
        <f t="shared" ref="H89" si="71">G89+1</f>
        <v>2007</v>
      </c>
      <c r="I89" s="2">
        <f t="shared" ref="I89" si="72">H89+1</f>
        <v>2008</v>
      </c>
      <c r="J89" s="2">
        <f t="shared" ref="J89" si="73">I89+1</f>
        <v>2009</v>
      </c>
      <c r="K89" s="2">
        <v>2009</v>
      </c>
      <c r="L89" s="2">
        <v>2010</v>
      </c>
      <c r="M89" s="2">
        <v>2011</v>
      </c>
      <c r="N89" s="2">
        <v>2012</v>
      </c>
      <c r="O89" s="2">
        <v>2013</v>
      </c>
      <c r="P89" s="2">
        <v>2014</v>
      </c>
      <c r="Q89" s="2">
        <v>2015</v>
      </c>
      <c r="R89" s="2">
        <v>2016</v>
      </c>
      <c r="S89" s="2">
        <v>2017</v>
      </c>
      <c r="T89" s="2">
        <f>S89+1</f>
        <v>2018</v>
      </c>
      <c r="U89" s="2">
        <f>T89+1</f>
        <v>2019</v>
      </c>
      <c r="V89" s="2">
        <f>U89+1</f>
        <v>2020</v>
      </c>
      <c r="W89" s="2">
        <f>V89+1</f>
        <v>2021</v>
      </c>
    </row>
    <row r="90" spans="2:23" x14ac:dyDescent="0.2">
      <c r="B90" s="3" t="s">
        <v>14</v>
      </c>
      <c r="C90" s="3">
        <f>C8+C28+C49+C69</f>
        <v>3802.3915443595338</v>
      </c>
      <c r="D90" s="3">
        <f t="shared" ref="D90:S90" si="74">D8+D28+D49+D69</f>
        <v>4107.5860000000002</v>
      </c>
      <c r="E90" s="3">
        <f t="shared" si="74"/>
        <v>4464.56754</v>
      </c>
      <c r="F90" s="3">
        <f t="shared" si="74"/>
        <v>4864.76559</v>
      </c>
      <c r="G90" s="3">
        <f t="shared" si="74"/>
        <v>5210.14912</v>
      </c>
      <c r="H90" s="3">
        <f t="shared" si="74"/>
        <v>5379.7712200000005</v>
      </c>
      <c r="I90" s="3">
        <f t="shared" si="74"/>
        <v>4834.79781</v>
      </c>
      <c r="J90" s="3">
        <f t="shared" si="74"/>
        <v>3877.43174</v>
      </c>
      <c r="K90" s="3">
        <f t="shared" si="74"/>
        <v>5461.2785017142851</v>
      </c>
      <c r="L90" s="3">
        <f t="shared" si="74"/>
        <v>7011.7176799999997</v>
      </c>
      <c r="M90" s="3">
        <f t="shared" si="74"/>
        <v>7018.5635262615469</v>
      </c>
      <c r="N90" s="3">
        <f t="shared" si="74"/>
        <v>7041.0699899489628</v>
      </c>
      <c r="O90" s="3">
        <f t="shared" si="74"/>
        <v>7228.2451366435371</v>
      </c>
      <c r="P90" s="3">
        <f t="shared" si="74"/>
        <v>7788.2319085857316</v>
      </c>
      <c r="Q90" s="3">
        <f t="shared" si="74"/>
        <v>8374.0429882135977</v>
      </c>
      <c r="R90" s="3">
        <f t="shared" si="74"/>
        <v>8731.7693690817086</v>
      </c>
      <c r="S90" s="3">
        <f t="shared" si="74"/>
        <v>8880.2080313581955</v>
      </c>
      <c r="T90" s="3">
        <f t="shared" ref="T90:U90" si="75">T8+T28+T49+T69</f>
        <v>9520.4901268697504</v>
      </c>
      <c r="U90" s="3">
        <f t="shared" si="75"/>
        <v>9838.3439264997251</v>
      </c>
      <c r="V90" s="3">
        <f t="shared" ref="V90:W90" si="76">V8+V28+V49+V69</f>
        <v>8644.6329242982611</v>
      </c>
      <c r="W90" s="3">
        <f t="shared" si="76"/>
        <v>9625.9650498622668</v>
      </c>
    </row>
    <row r="91" spans="2:23" x14ac:dyDescent="0.2">
      <c r="B91" s="3" t="s">
        <v>15</v>
      </c>
      <c r="C91" s="3">
        <f t="shared" ref="C91:S91" si="77">C9+C29+C50+C70</f>
        <v>1299.2351835322474</v>
      </c>
      <c r="D91" s="3">
        <f t="shared" si="77"/>
        <v>1400.616</v>
      </c>
      <c r="E91" s="3">
        <f t="shared" si="77"/>
        <v>1497.8111100000001</v>
      </c>
      <c r="F91" s="3">
        <f t="shared" si="77"/>
        <v>1629.2357300000001</v>
      </c>
      <c r="G91" s="3">
        <f t="shared" si="77"/>
        <v>1745.2620199999999</v>
      </c>
      <c r="H91" s="3">
        <f t="shared" si="77"/>
        <v>1776.3636100000001</v>
      </c>
      <c r="I91" s="3">
        <f t="shared" si="77"/>
        <v>1600.0198600000001</v>
      </c>
      <c r="J91" s="3">
        <f t="shared" si="77"/>
        <v>1302.6054300000001</v>
      </c>
      <c r="K91" s="3">
        <f t="shared" si="77"/>
        <v>1826.6685732857143</v>
      </c>
      <c r="L91" s="3">
        <f t="shared" si="77"/>
        <v>2373.6966400000001</v>
      </c>
      <c r="M91" s="3">
        <f t="shared" si="77"/>
        <v>2361.6923945577073</v>
      </c>
      <c r="N91" s="3">
        <f t="shared" si="77"/>
        <v>2406.962702905575</v>
      </c>
      <c r="O91" s="3">
        <f t="shared" si="77"/>
        <v>2485.8788844479418</v>
      </c>
      <c r="P91" s="3">
        <f t="shared" si="77"/>
        <v>2607.2457957383358</v>
      </c>
      <c r="Q91" s="3">
        <f t="shared" si="77"/>
        <v>2724.2533010821112</v>
      </c>
      <c r="R91" s="3">
        <f t="shared" si="77"/>
        <v>2781.0132848592707</v>
      </c>
      <c r="S91" s="3">
        <f t="shared" si="77"/>
        <v>2795.8286306818418</v>
      </c>
      <c r="T91" s="3">
        <f t="shared" ref="T91:U91" si="78">T9+T29+T50+T70</f>
        <v>2979.2138712451956</v>
      </c>
      <c r="U91" s="3">
        <f t="shared" si="78"/>
        <v>3052.2992587940248</v>
      </c>
      <c r="V91" s="3">
        <f t="shared" ref="V91:W91" si="79">V9+V29+V50+V70</f>
        <v>2708.798849523087</v>
      </c>
      <c r="W91" s="3">
        <f t="shared" si="79"/>
        <v>2970.2488692246538</v>
      </c>
    </row>
    <row r="92" spans="2:23" x14ac:dyDescent="0.2">
      <c r="B92" s="3" t="s">
        <v>16</v>
      </c>
      <c r="C92" s="3">
        <f t="shared" ref="C92:S92" si="80">C10+C30+C51+C71</f>
        <v>3411.822435392633</v>
      </c>
      <c r="D92" s="3">
        <f t="shared" si="80"/>
        <v>3711.951</v>
      </c>
      <c r="E92" s="3">
        <f t="shared" si="80"/>
        <v>4008.3882400000002</v>
      </c>
      <c r="F92" s="3">
        <f t="shared" si="80"/>
        <v>4387.244889999999</v>
      </c>
      <c r="G92" s="3">
        <f t="shared" si="80"/>
        <v>4749.95604</v>
      </c>
      <c r="H92" s="3">
        <f t="shared" si="80"/>
        <v>4915.5014099999999</v>
      </c>
      <c r="I92" s="3">
        <f t="shared" si="80"/>
        <v>4445.8357799999994</v>
      </c>
      <c r="J92" s="3">
        <f t="shared" si="80"/>
        <v>3566.5133500000002</v>
      </c>
      <c r="K92" s="3">
        <f t="shared" si="80"/>
        <v>5041.7895779285718</v>
      </c>
      <c r="L92" s="3">
        <f t="shared" si="80"/>
        <v>6475.0478599999997</v>
      </c>
      <c r="M92" s="3">
        <f t="shared" si="80"/>
        <v>6348.2884873730554</v>
      </c>
      <c r="N92" s="3">
        <f t="shared" si="80"/>
        <v>6307.5529383404755</v>
      </c>
      <c r="O92" s="3">
        <f t="shared" si="80"/>
        <v>6731.4045290123686</v>
      </c>
      <c r="P92" s="3">
        <f t="shared" si="80"/>
        <v>7090.1996213033717</v>
      </c>
      <c r="Q92" s="3">
        <f t="shared" si="80"/>
        <v>7412.4734653298819</v>
      </c>
      <c r="R92" s="3">
        <f t="shared" si="80"/>
        <v>7614.2002013948922</v>
      </c>
      <c r="S92" s="3">
        <f t="shared" si="80"/>
        <v>7674.6852208016071</v>
      </c>
      <c r="T92" s="3">
        <f t="shared" ref="T92:U92" si="81">T10+T30+T51+T71</f>
        <v>8341.1569780749123</v>
      </c>
      <c r="U92" s="3">
        <f t="shared" si="81"/>
        <v>8751.237907803712</v>
      </c>
      <c r="V92" s="3">
        <f t="shared" ref="V92:W92" si="82">V10+V30+V51+V71</f>
        <v>7843.3681370573058</v>
      </c>
      <c r="W92" s="3">
        <f t="shared" si="82"/>
        <v>8786.3496139302079</v>
      </c>
    </row>
    <row r="93" spans="2:23" x14ac:dyDescent="0.2">
      <c r="B93" s="3" t="s">
        <v>17</v>
      </c>
      <c r="C93" s="3">
        <f t="shared" ref="C93:S93" si="83">C11+C31+C52+C72</f>
        <v>572.73584776802591</v>
      </c>
      <c r="D93" s="3">
        <f t="shared" si="83"/>
        <v>617.11500000000001</v>
      </c>
      <c r="E93" s="3">
        <f t="shared" si="83"/>
        <v>636.32134999999994</v>
      </c>
      <c r="F93" s="3">
        <f t="shared" si="83"/>
        <v>677.91673000000003</v>
      </c>
      <c r="G93" s="3">
        <f t="shared" si="83"/>
        <v>731.78218000000004</v>
      </c>
      <c r="H93" s="3">
        <f t="shared" si="83"/>
        <v>740.58327999999995</v>
      </c>
      <c r="I93" s="3">
        <f t="shared" si="83"/>
        <v>668.72624000000008</v>
      </c>
      <c r="J93" s="3">
        <f t="shared" si="83"/>
        <v>537.36454999999989</v>
      </c>
      <c r="K93" s="3">
        <f t="shared" si="83"/>
        <v>748.48232235714272</v>
      </c>
      <c r="L93" s="3">
        <f t="shared" si="83"/>
        <v>965.31740000000013</v>
      </c>
      <c r="M93" s="3">
        <f t="shared" si="83"/>
        <v>971.53566028092234</v>
      </c>
      <c r="N93" s="3">
        <f t="shared" si="83"/>
        <v>996.3855354827557</v>
      </c>
      <c r="O93" s="3">
        <f t="shared" si="83"/>
        <v>996.52960514300321</v>
      </c>
      <c r="P93" s="3">
        <f t="shared" si="83"/>
        <v>1047.7386104061638</v>
      </c>
      <c r="Q93" s="3">
        <f t="shared" si="83"/>
        <v>1101.4555898225594</v>
      </c>
      <c r="R93" s="3">
        <f t="shared" si="83"/>
        <v>1116.352606939377</v>
      </c>
      <c r="S93" s="3">
        <f t="shared" si="83"/>
        <v>1124.7663410498342</v>
      </c>
      <c r="T93" s="3">
        <f t="shared" ref="T93:U93" si="84">T11+T31+T52+T72</f>
        <v>1179.710839198385</v>
      </c>
      <c r="U93" s="3">
        <f t="shared" si="84"/>
        <v>1186.2886492247435</v>
      </c>
      <c r="V93" s="3">
        <f t="shared" ref="V93:W93" si="85">V11+V31+V52+V72</f>
        <v>1038.1417563496079</v>
      </c>
      <c r="W93" s="3">
        <f t="shared" si="85"/>
        <v>1132.989512439887</v>
      </c>
    </row>
    <row r="94" spans="2:23" x14ac:dyDescent="0.2">
      <c r="B94" s="3" t="s">
        <v>18</v>
      </c>
      <c r="C94" s="3">
        <f t="shared" ref="C94:S94" si="86">C12+C32+C53+C73</f>
        <v>302.24990056729382</v>
      </c>
      <c r="D94" s="3">
        <f t="shared" si="86"/>
        <v>328.82499999999999</v>
      </c>
      <c r="E94" s="3">
        <f t="shared" si="86"/>
        <v>358.11306999999999</v>
      </c>
      <c r="F94" s="3">
        <f t="shared" si="86"/>
        <v>389.51707000000005</v>
      </c>
      <c r="G94" s="3">
        <f t="shared" si="86"/>
        <v>416.45664000000005</v>
      </c>
      <c r="H94" s="3">
        <f t="shared" si="86"/>
        <v>426.61230999999998</v>
      </c>
      <c r="I94" s="3">
        <f t="shared" si="86"/>
        <v>381.50871999999998</v>
      </c>
      <c r="J94" s="3">
        <f t="shared" si="86"/>
        <v>307.45942000000002</v>
      </c>
      <c r="K94" s="3">
        <f t="shared" si="86"/>
        <v>432.19747385714277</v>
      </c>
      <c r="L94" s="3">
        <f t="shared" si="86"/>
        <v>557.07990999999993</v>
      </c>
      <c r="M94" s="3">
        <f t="shared" si="86"/>
        <v>555.86272026110407</v>
      </c>
      <c r="N94" s="3">
        <f t="shared" si="86"/>
        <v>553.65763592292967</v>
      </c>
      <c r="O94" s="3">
        <f t="shared" si="86"/>
        <v>593.71993416499515</v>
      </c>
      <c r="P94" s="3">
        <f t="shared" si="86"/>
        <v>620.04064771495575</v>
      </c>
      <c r="Q94" s="3">
        <f t="shared" si="86"/>
        <v>652.34613319444986</v>
      </c>
      <c r="R94" s="3">
        <f t="shared" si="86"/>
        <v>660.20999891046256</v>
      </c>
      <c r="S94" s="3">
        <f t="shared" si="86"/>
        <v>660.25850129592027</v>
      </c>
      <c r="T94" s="3">
        <f t="shared" ref="T94:U94" si="87">T12+T32+T53+T73</f>
        <v>707.49730792215792</v>
      </c>
      <c r="U94" s="3">
        <f t="shared" si="87"/>
        <v>719.63329203704541</v>
      </c>
      <c r="V94" s="3">
        <f t="shared" ref="V94:W94" si="88">V12+V32+V53+V73</f>
        <v>633.72928131161223</v>
      </c>
      <c r="W94" s="3">
        <f t="shared" si="88"/>
        <v>697.50784704162004</v>
      </c>
    </row>
    <row r="95" spans="2:23" x14ac:dyDescent="0.2">
      <c r="B95" s="3" t="s">
        <v>19</v>
      </c>
      <c r="C95" s="3">
        <f t="shared" ref="C95:S95" si="89">C13+C33+C54+C74</f>
        <v>146.83249062862657</v>
      </c>
      <c r="D95" s="3">
        <f t="shared" si="89"/>
        <v>160.75200000000001</v>
      </c>
      <c r="E95" s="3">
        <f t="shared" si="89"/>
        <v>177.17531</v>
      </c>
      <c r="F95" s="3">
        <f t="shared" si="89"/>
        <v>189.86899</v>
      </c>
      <c r="G95" s="3">
        <f t="shared" si="89"/>
        <v>207.73303000000001</v>
      </c>
      <c r="H95" s="3">
        <f t="shared" si="89"/>
        <v>213.10844000000003</v>
      </c>
      <c r="I95" s="3">
        <f t="shared" si="89"/>
        <v>193.70942999999997</v>
      </c>
      <c r="J95" s="3">
        <f t="shared" si="89"/>
        <v>153.94813000000002</v>
      </c>
      <c r="K95" s="3">
        <f t="shared" si="89"/>
        <v>217.26358557142859</v>
      </c>
      <c r="L95" s="3">
        <f t="shared" si="89"/>
        <v>279.69730999999996</v>
      </c>
      <c r="M95" s="3">
        <f t="shared" si="89"/>
        <v>279.68849907159642</v>
      </c>
      <c r="N95" s="3">
        <f t="shared" si="89"/>
        <v>285.33034726514506</v>
      </c>
      <c r="O95" s="3">
        <f t="shared" si="89"/>
        <v>301.11345698381052</v>
      </c>
      <c r="P95" s="3">
        <f t="shared" si="89"/>
        <v>316.84498796042556</v>
      </c>
      <c r="Q95" s="3">
        <f t="shared" si="89"/>
        <v>337.57085781265249</v>
      </c>
      <c r="R95" s="3">
        <f t="shared" si="89"/>
        <v>346.47079518277303</v>
      </c>
      <c r="S95" s="3">
        <f t="shared" si="89"/>
        <v>362.91326026517788</v>
      </c>
      <c r="T95" s="3">
        <f t="shared" ref="T95:U95" si="90">T13+T33+T54+T74</f>
        <v>367.50750940447858</v>
      </c>
      <c r="U95" s="3">
        <f t="shared" si="90"/>
        <v>362.14590570585739</v>
      </c>
      <c r="V95" s="3">
        <f t="shared" ref="V95:W95" si="91">V13+V33+V54+V74</f>
        <v>320.19783913027175</v>
      </c>
      <c r="W95" s="3">
        <f t="shared" si="91"/>
        <v>346.32989387606773</v>
      </c>
    </row>
    <row r="96" spans="2:23" x14ac:dyDescent="0.2">
      <c r="B96" s="3" t="s">
        <v>20</v>
      </c>
      <c r="C96" s="3">
        <f t="shared" ref="C96:S96" si="92">C14+C34+C55+C75</f>
        <v>601.34084206631451</v>
      </c>
      <c r="D96" s="3">
        <f t="shared" si="92"/>
        <v>644.47</v>
      </c>
      <c r="E96" s="3">
        <f t="shared" si="92"/>
        <v>704.82704999999999</v>
      </c>
      <c r="F96" s="3">
        <f t="shared" si="92"/>
        <v>777.86185</v>
      </c>
      <c r="G96" s="3">
        <f t="shared" si="92"/>
        <v>843.46368000000007</v>
      </c>
      <c r="H96" s="3">
        <f t="shared" si="92"/>
        <v>891.55217000000005</v>
      </c>
      <c r="I96" s="3">
        <f t="shared" si="92"/>
        <v>817.48647000000005</v>
      </c>
      <c r="J96" s="3">
        <f t="shared" si="92"/>
        <v>667.88195999999994</v>
      </c>
      <c r="K96" s="3">
        <f t="shared" si="92"/>
        <v>942.04593385714281</v>
      </c>
      <c r="L96" s="3">
        <f t="shared" si="92"/>
        <v>1193.3445499999998</v>
      </c>
      <c r="M96" s="3">
        <f t="shared" si="92"/>
        <v>1174.4598510466753</v>
      </c>
      <c r="N96" s="3">
        <f t="shared" si="92"/>
        <v>1169.4784782223614</v>
      </c>
      <c r="O96" s="3">
        <f t="shared" si="92"/>
        <v>1248.1064643380987</v>
      </c>
      <c r="P96" s="3">
        <f t="shared" si="92"/>
        <v>1299.8236513392972</v>
      </c>
      <c r="Q96" s="3">
        <f t="shared" si="92"/>
        <v>1382.7594559274994</v>
      </c>
      <c r="R96" s="3">
        <f t="shared" si="92"/>
        <v>1420.2400393793664</v>
      </c>
      <c r="S96" s="3">
        <f t="shared" si="92"/>
        <v>1462.3205933155664</v>
      </c>
      <c r="T96" s="3">
        <f t="shared" ref="T96:U96" si="93">T14+T34+T55+T75</f>
        <v>1568.7775561396622</v>
      </c>
      <c r="U96" s="3">
        <f t="shared" si="93"/>
        <v>1622.8770256060316</v>
      </c>
      <c r="V96" s="3">
        <f t="shared" ref="V96:W96" si="94">V14+V34+V55+V75</f>
        <v>1463.4136128703692</v>
      </c>
      <c r="W96" s="3">
        <f t="shared" si="94"/>
        <v>1630.8373602230624</v>
      </c>
    </row>
    <row r="97" spans="2:23" x14ac:dyDescent="0.2">
      <c r="B97" s="3" t="s">
        <v>21</v>
      </c>
      <c r="C97" s="3">
        <f t="shared" ref="C97:S97" si="95">C15+C35+C56+C76</f>
        <v>2270.3477901806959</v>
      </c>
      <c r="D97" s="3">
        <f t="shared" si="95"/>
        <v>2458.4450000000002</v>
      </c>
      <c r="E97" s="3">
        <f t="shared" si="95"/>
        <v>2669.2462599999999</v>
      </c>
      <c r="F97" s="3">
        <f t="shared" si="95"/>
        <v>2924.5644200000002</v>
      </c>
      <c r="G97" s="3">
        <f t="shared" si="95"/>
        <v>3134.2282</v>
      </c>
      <c r="H97" s="3">
        <f t="shared" si="95"/>
        <v>3252.5408600000005</v>
      </c>
      <c r="I97" s="3">
        <f t="shared" si="95"/>
        <v>2962.8162399999997</v>
      </c>
      <c r="J97" s="3">
        <f t="shared" si="95"/>
        <v>2364.0142999999998</v>
      </c>
      <c r="K97" s="3">
        <f t="shared" si="95"/>
        <v>3334.903236928571</v>
      </c>
      <c r="L97" s="3">
        <f t="shared" si="95"/>
        <v>4245.7413800000004</v>
      </c>
      <c r="M97" s="3">
        <f t="shared" si="95"/>
        <v>4191.1959368423722</v>
      </c>
      <c r="N97" s="3">
        <f t="shared" si="95"/>
        <v>4188.556026948374</v>
      </c>
      <c r="O97" s="3">
        <f t="shared" si="95"/>
        <v>4435.3334101912442</v>
      </c>
      <c r="P97" s="3">
        <f t="shared" si="95"/>
        <v>4649.5862084339906</v>
      </c>
      <c r="Q97" s="3">
        <f t="shared" si="95"/>
        <v>4909.0415724181503</v>
      </c>
      <c r="R97" s="3">
        <f t="shared" si="95"/>
        <v>5060.126231710743</v>
      </c>
      <c r="S97" s="3">
        <f t="shared" si="95"/>
        <v>5116.2365615897752</v>
      </c>
      <c r="T97" s="3">
        <f t="shared" ref="T97:U97" si="96">T15+T35+T56+T76</f>
        <v>5553.2011328764165</v>
      </c>
      <c r="U97" s="3">
        <f t="shared" si="96"/>
        <v>5737.3541787678223</v>
      </c>
      <c r="V97" s="3">
        <f t="shared" ref="V97:W97" si="97">V15+V35+V56+V76</f>
        <v>5109.0165786012749</v>
      </c>
      <c r="W97" s="3">
        <f t="shared" si="97"/>
        <v>5723.4454261585797</v>
      </c>
    </row>
    <row r="98" spans="2:23" x14ac:dyDescent="0.2">
      <c r="B98" s="3" t="s">
        <v>22</v>
      </c>
      <c r="C98" s="3">
        <f t="shared" ref="C98:S98" si="98">C16+C36+C57+C77</f>
        <v>691.29189370210122</v>
      </c>
      <c r="D98" s="3">
        <f t="shared" si="98"/>
        <v>747.27800000000002</v>
      </c>
      <c r="E98" s="3">
        <f t="shared" si="98"/>
        <v>800.63706000000002</v>
      </c>
      <c r="F98" s="3">
        <f t="shared" si="98"/>
        <v>875.75822999999991</v>
      </c>
      <c r="G98" s="3">
        <f t="shared" si="98"/>
        <v>950.18137999999999</v>
      </c>
      <c r="H98" s="3">
        <f t="shared" si="98"/>
        <v>971.96238000000005</v>
      </c>
      <c r="I98" s="3">
        <f t="shared" si="98"/>
        <v>878.02242000000001</v>
      </c>
      <c r="J98" s="3">
        <f t="shared" si="98"/>
        <v>713.59691999999995</v>
      </c>
      <c r="K98" s="3">
        <f t="shared" si="98"/>
        <v>1002.9287018571428</v>
      </c>
      <c r="L98" s="3">
        <f t="shared" si="98"/>
        <v>1294.6167599999999</v>
      </c>
      <c r="M98" s="3">
        <f t="shared" si="98"/>
        <v>1281.6094257169482</v>
      </c>
      <c r="N98" s="3">
        <f t="shared" si="98"/>
        <v>1298.4297256452062</v>
      </c>
      <c r="O98" s="3">
        <f t="shared" si="98"/>
        <v>1332.3639312905093</v>
      </c>
      <c r="P98" s="3">
        <f t="shared" si="98"/>
        <v>1422.2936269898792</v>
      </c>
      <c r="Q98" s="3">
        <f t="shared" si="98"/>
        <v>1511.9135902642715</v>
      </c>
      <c r="R98" s="3">
        <f t="shared" si="98"/>
        <v>1539.6994045133276</v>
      </c>
      <c r="S98" s="3">
        <f t="shared" si="98"/>
        <v>1548.0470142053593</v>
      </c>
      <c r="T98" s="3">
        <f t="shared" ref="T98:U98" si="99">T16+T36+T57+T77</f>
        <v>1652.2729847812905</v>
      </c>
      <c r="U98" s="3">
        <f t="shared" si="99"/>
        <v>1704.7288738355476</v>
      </c>
      <c r="V98" s="3">
        <f t="shared" ref="V98:W98" si="100">V16+V36+V57+V77</f>
        <v>1495.1298900532754</v>
      </c>
      <c r="W98" s="3">
        <f t="shared" si="100"/>
        <v>1642.0698135828193</v>
      </c>
    </row>
    <row r="99" spans="2:23" x14ac:dyDescent="0.2">
      <c r="B99" s="3" t="s">
        <v>23</v>
      </c>
      <c r="C99" s="3">
        <f t="shared" ref="C99:S99" si="101">C17+C37+C58+C78</f>
        <v>867.28104915035101</v>
      </c>
      <c r="D99" s="3">
        <f t="shared" si="101"/>
        <v>941.26100000000008</v>
      </c>
      <c r="E99" s="3">
        <f t="shared" si="101"/>
        <v>1030.0373</v>
      </c>
      <c r="F99" s="3">
        <f t="shared" si="101"/>
        <v>1129.48874</v>
      </c>
      <c r="G99" s="3">
        <f t="shared" si="101"/>
        <v>1209.3167800000001</v>
      </c>
      <c r="H99" s="3">
        <f t="shared" si="101"/>
        <v>1269.69848</v>
      </c>
      <c r="I99" s="3">
        <f t="shared" si="101"/>
        <v>1163.7609699999998</v>
      </c>
      <c r="J99" s="3">
        <f t="shared" si="101"/>
        <v>969.19124000000011</v>
      </c>
      <c r="K99" s="3">
        <f t="shared" si="101"/>
        <v>1365.6062949285715</v>
      </c>
      <c r="L99" s="3">
        <f t="shared" si="101"/>
        <v>1751.6538499999999</v>
      </c>
      <c r="M99" s="3">
        <f t="shared" si="101"/>
        <v>1739.501660484108</v>
      </c>
      <c r="N99" s="3">
        <f t="shared" si="101"/>
        <v>1740.2376978165391</v>
      </c>
      <c r="O99" s="3">
        <f t="shared" si="101"/>
        <v>1845.9287170250377</v>
      </c>
      <c r="P99" s="3">
        <f t="shared" si="101"/>
        <v>1903.2657198225863</v>
      </c>
      <c r="Q99" s="3">
        <f t="shared" si="101"/>
        <v>1994.5676115463991</v>
      </c>
      <c r="R99" s="3">
        <f t="shared" si="101"/>
        <v>2035.8954647578876</v>
      </c>
      <c r="S99" s="3">
        <f t="shared" si="101"/>
        <v>2051.5030028192227</v>
      </c>
      <c r="T99" s="3">
        <f t="shared" ref="T99:U99" si="102">T17+T37+T58+T78</f>
        <v>2181.8427057663635</v>
      </c>
      <c r="U99" s="3">
        <f t="shared" si="102"/>
        <v>2267.2627416694363</v>
      </c>
      <c r="V99" s="3">
        <f t="shared" ref="V99:W99" si="103">V17+V37+V58+V78</f>
        <v>2016.3395398647599</v>
      </c>
      <c r="W99" s="3">
        <f t="shared" si="103"/>
        <v>2215.3947529922243</v>
      </c>
    </row>
    <row r="100" spans="2:23" x14ac:dyDescent="0.2">
      <c r="B100" s="3" t="s">
        <v>24</v>
      </c>
      <c r="C100" s="3">
        <f t="shared" ref="C100:S100" si="104">C18+C38+C59+C79</f>
        <v>44.437160871976026</v>
      </c>
      <c r="D100" s="3">
        <f t="shared" si="104"/>
        <v>48.52</v>
      </c>
      <c r="E100" s="3">
        <f t="shared" si="104"/>
        <v>50.420780000000001</v>
      </c>
      <c r="F100" s="3">
        <f t="shared" si="104"/>
        <v>53.566740000000003</v>
      </c>
      <c r="G100" s="3">
        <f t="shared" si="104"/>
        <v>59.31662</v>
      </c>
      <c r="H100" s="3">
        <f t="shared" si="104"/>
        <v>62.968559999999997</v>
      </c>
      <c r="I100" s="3">
        <f t="shared" si="104"/>
        <v>70.528639999999996</v>
      </c>
      <c r="J100" s="3">
        <f t="shared" si="104"/>
        <v>72.944810000000004</v>
      </c>
      <c r="K100" s="3">
        <f t="shared" si="104"/>
        <v>83.32635049999999</v>
      </c>
      <c r="L100" s="3">
        <f t="shared" si="104"/>
        <v>81.742220000000003</v>
      </c>
      <c r="M100" s="3">
        <f t="shared" si="104"/>
        <v>80.215354734549038</v>
      </c>
      <c r="N100" s="3">
        <f t="shared" si="104"/>
        <v>83.251450594109755</v>
      </c>
      <c r="O100" s="3">
        <f t="shared" si="104"/>
        <v>100.96643576938946</v>
      </c>
      <c r="P100" s="3">
        <f t="shared" si="104"/>
        <v>149.35032332343314</v>
      </c>
      <c r="Q100" s="3">
        <f t="shared" si="104"/>
        <v>148.06716454264881</v>
      </c>
      <c r="R100" s="3">
        <f t="shared" si="104"/>
        <v>144.93424058433214</v>
      </c>
      <c r="S100" s="3">
        <f t="shared" si="104"/>
        <v>151.50690268831517</v>
      </c>
      <c r="T100" s="3">
        <f t="shared" ref="T100:U100" si="105">T18+T38+T59+T79</f>
        <v>156.73736208685477</v>
      </c>
      <c r="U100" s="3">
        <f t="shared" si="105"/>
        <v>163.00421743459771</v>
      </c>
      <c r="V100" s="3">
        <f t="shared" ref="V100:W100" si="106">V18+V38+V59+V79</f>
        <v>156.35709299419588</v>
      </c>
      <c r="W100" s="3">
        <f t="shared" si="106"/>
        <v>158.52062550208126</v>
      </c>
    </row>
    <row r="101" spans="2:23" x14ac:dyDescent="0.2">
      <c r="B101" s="3" t="s">
        <v>25</v>
      </c>
      <c r="C101" s="3">
        <f t="shared" ref="C101:S101" si="107">C19+C39+C60+C80</f>
        <v>446.52064200491458</v>
      </c>
      <c r="D101" s="3">
        <f t="shared" si="107"/>
        <v>478.42399999999998</v>
      </c>
      <c r="E101" s="3">
        <f t="shared" si="107"/>
        <v>516.52697999999998</v>
      </c>
      <c r="F101" s="3">
        <f t="shared" si="107"/>
        <v>557.33523000000002</v>
      </c>
      <c r="G101" s="3">
        <f t="shared" si="107"/>
        <v>599.69973000000005</v>
      </c>
      <c r="H101" s="3">
        <f t="shared" si="107"/>
        <v>618.42890999999997</v>
      </c>
      <c r="I101" s="3">
        <f t="shared" si="107"/>
        <v>567.31355000000008</v>
      </c>
      <c r="J101" s="3">
        <f t="shared" si="107"/>
        <v>473.22279000000003</v>
      </c>
      <c r="K101" s="3">
        <f t="shared" si="107"/>
        <v>670.03970849999996</v>
      </c>
      <c r="L101" s="3">
        <f t="shared" si="107"/>
        <v>865.72196999999994</v>
      </c>
      <c r="M101" s="3">
        <f t="shared" si="107"/>
        <v>863.56165723564402</v>
      </c>
      <c r="N101" s="3">
        <f t="shared" si="107"/>
        <v>867.6616488582622</v>
      </c>
      <c r="O101" s="3">
        <f t="shared" si="107"/>
        <v>884.57756939040644</v>
      </c>
      <c r="P101" s="3">
        <f t="shared" si="107"/>
        <v>954.48355167571242</v>
      </c>
      <c r="Q101" s="3">
        <f t="shared" si="107"/>
        <v>1003.7866283660669</v>
      </c>
      <c r="R101" s="3">
        <f t="shared" si="107"/>
        <v>1028.6872938875606</v>
      </c>
      <c r="S101" s="3">
        <f t="shared" si="107"/>
        <v>1029.8991273712702</v>
      </c>
      <c r="T101" s="3">
        <f t="shared" ref="T101:U101" si="108">T19+T39+T60+T80</f>
        <v>1087.7186693404801</v>
      </c>
      <c r="U101" s="3">
        <f t="shared" si="108"/>
        <v>1127.101454463867</v>
      </c>
      <c r="V101" s="3">
        <f t="shared" ref="V101:W101" si="109">V19+V39+V60+V80</f>
        <v>1001.691080933817</v>
      </c>
      <c r="W101" s="3">
        <f t="shared" si="109"/>
        <v>1098.6050769748504</v>
      </c>
    </row>
    <row r="102" spans="2:23" x14ac:dyDescent="0.2">
      <c r="B102" s="3" t="s">
        <v>26</v>
      </c>
      <c r="C102" s="3">
        <f t="shared" ref="C102:S102" si="110">C20+C40+C61+C81</f>
        <v>894.69563112529909</v>
      </c>
      <c r="D102" s="3">
        <f t="shared" si="110"/>
        <v>974.5150000000001</v>
      </c>
      <c r="E102" s="3">
        <f t="shared" si="110"/>
        <v>1008.61005</v>
      </c>
      <c r="F102" s="3">
        <f t="shared" si="110"/>
        <v>1097.9793999999999</v>
      </c>
      <c r="G102" s="3">
        <f t="shared" si="110"/>
        <v>1180.5139600000002</v>
      </c>
      <c r="H102" s="3">
        <f t="shared" si="110"/>
        <v>1184.7423199999998</v>
      </c>
      <c r="I102" s="3">
        <f t="shared" si="110"/>
        <v>1029.7565699999998</v>
      </c>
      <c r="J102" s="3">
        <f t="shared" si="110"/>
        <v>779.20971999999995</v>
      </c>
      <c r="K102" s="3">
        <f t="shared" si="110"/>
        <v>1105.6644249999999</v>
      </c>
      <c r="L102" s="3">
        <f t="shared" si="110"/>
        <v>1410.2357300000001</v>
      </c>
      <c r="M102" s="3">
        <f t="shared" si="110"/>
        <v>1369.2292066698624</v>
      </c>
      <c r="N102" s="3">
        <f t="shared" si="110"/>
        <v>1381.8507425658343</v>
      </c>
      <c r="O102" s="3">
        <f t="shared" si="110"/>
        <v>1293.0351932780495</v>
      </c>
      <c r="P102" s="3">
        <f t="shared" si="110"/>
        <v>1380.7731582734712</v>
      </c>
      <c r="Q102" s="3">
        <f t="shared" si="110"/>
        <v>1513.6806490179597</v>
      </c>
      <c r="R102" s="3">
        <f t="shared" si="110"/>
        <v>1588.833125399035</v>
      </c>
      <c r="S102" s="3">
        <f t="shared" si="110"/>
        <v>1627.7904553859803</v>
      </c>
      <c r="T102" s="3">
        <f t="shared" ref="T102:U102" si="111">T20+T40+T61+T81</f>
        <v>1778.7806503892034</v>
      </c>
      <c r="U102" s="3">
        <f t="shared" si="111"/>
        <v>1866.4704818106709</v>
      </c>
      <c r="V102" s="3">
        <f t="shared" ref="V102:W102" si="112">V20+V40+V61+V81</f>
        <v>1611.2010910478525</v>
      </c>
      <c r="W102" s="3">
        <f t="shared" si="112"/>
        <v>1834.2299781668278</v>
      </c>
    </row>
    <row r="103" spans="2:23" x14ac:dyDescent="0.2">
      <c r="B103" s="3" t="s">
        <v>27</v>
      </c>
      <c r="C103" s="3">
        <f t="shared" ref="C103:S103" si="113">C21+C41+C62+C82</f>
        <v>3142.9071447699962</v>
      </c>
      <c r="D103" s="3">
        <f t="shared" si="113"/>
        <v>3378.982</v>
      </c>
      <c r="E103" s="3">
        <f t="shared" si="113"/>
        <v>3648.9815000000003</v>
      </c>
      <c r="F103" s="3">
        <f t="shared" si="113"/>
        <v>4007.7518800000003</v>
      </c>
      <c r="G103" s="3">
        <f t="shared" si="113"/>
        <v>4373.5260600000001</v>
      </c>
      <c r="H103" s="3">
        <f t="shared" si="113"/>
        <v>4608.7550199999996</v>
      </c>
      <c r="I103" s="3">
        <f t="shared" si="113"/>
        <v>4110.4861000000001</v>
      </c>
      <c r="J103" s="3">
        <f t="shared" si="113"/>
        <v>3132.5264699999998</v>
      </c>
      <c r="K103" s="3">
        <f t="shared" si="113"/>
        <v>4424.2786491428569</v>
      </c>
      <c r="L103" s="3">
        <f t="shared" si="113"/>
        <v>5686.9627399999999</v>
      </c>
      <c r="M103" s="3">
        <f t="shared" si="113"/>
        <v>5630.5136704001989</v>
      </c>
      <c r="N103" s="3">
        <f t="shared" si="113"/>
        <v>5794.3750684997822</v>
      </c>
      <c r="O103" s="3">
        <f t="shared" si="113"/>
        <v>6054.278658318508</v>
      </c>
      <c r="P103" s="3">
        <f t="shared" si="113"/>
        <v>6758.3391966077443</v>
      </c>
      <c r="Q103" s="3">
        <f t="shared" si="113"/>
        <v>7324.8769022717252</v>
      </c>
      <c r="R103" s="3">
        <f t="shared" si="113"/>
        <v>7538.7259333901993</v>
      </c>
      <c r="S103" s="3">
        <f t="shared" si="113"/>
        <v>7587.0488278683379</v>
      </c>
      <c r="T103" s="3">
        <f t="shared" ref="T103:U103" si="114">T21+T41+T62+T82</f>
        <v>8281.1970364413755</v>
      </c>
      <c r="U103" s="3">
        <f t="shared" si="114"/>
        <v>8681.1768968695214</v>
      </c>
      <c r="V103" s="3">
        <f t="shared" ref="V103:W103" si="115">V21+V41+V62+V82</f>
        <v>7817.126943517369</v>
      </c>
      <c r="W103" s="3">
        <f t="shared" si="115"/>
        <v>8901.4622308386806</v>
      </c>
    </row>
    <row r="104" spans="2:23" x14ac:dyDescent="0.2">
      <c r="B104" s="3" t="s">
        <v>28</v>
      </c>
      <c r="C104" s="3">
        <f t="shared" ref="C104:S104" si="116">C22+C42+C63+C83</f>
        <v>1299.7406873392338</v>
      </c>
      <c r="D104" s="3">
        <f t="shared" si="116"/>
        <v>1399.386</v>
      </c>
      <c r="E104" s="3">
        <f t="shared" si="116"/>
        <v>1495.2765100000001</v>
      </c>
      <c r="F104" s="3">
        <f t="shared" si="116"/>
        <v>1610.5701200000001</v>
      </c>
      <c r="G104" s="3">
        <f t="shared" si="116"/>
        <v>1739.8136100000004</v>
      </c>
      <c r="H104" s="3">
        <f t="shared" si="116"/>
        <v>1787.4083500000002</v>
      </c>
      <c r="I104" s="3">
        <f t="shared" si="116"/>
        <v>1621.3486200000002</v>
      </c>
      <c r="J104" s="3">
        <f t="shared" si="116"/>
        <v>1331.0056699999998</v>
      </c>
      <c r="K104" s="3">
        <f t="shared" si="116"/>
        <v>1881.7596630714281</v>
      </c>
      <c r="L104" s="3">
        <f t="shared" si="116"/>
        <v>2407.7995999999998</v>
      </c>
      <c r="M104" s="3">
        <f t="shared" si="116"/>
        <v>2368.5814874982439</v>
      </c>
      <c r="N104" s="3">
        <f t="shared" si="116"/>
        <v>2308.3432820013154</v>
      </c>
      <c r="O104" s="3">
        <f t="shared" si="116"/>
        <v>2390.6513589726496</v>
      </c>
      <c r="P104" s="3">
        <f t="shared" si="116"/>
        <v>2512.8138228694161</v>
      </c>
      <c r="Q104" s="3">
        <f t="shared" si="116"/>
        <v>2686.9569634455297</v>
      </c>
      <c r="R104" s="3">
        <f t="shared" si="116"/>
        <v>2770.4110106343578</v>
      </c>
      <c r="S104" s="3">
        <f t="shared" si="116"/>
        <v>2791.6998473528388</v>
      </c>
      <c r="T104" s="3">
        <f t="shared" ref="T104:U104" si="117">T22+T42+T63+T83</f>
        <v>2977.2920591751463</v>
      </c>
      <c r="U104" s="3">
        <f t="shared" si="117"/>
        <v>3038.3366810638981</v>
      </c>
      <c r="V104" s="3">
        <f t="shared" ref="V104:W104" si="118">V22+V42+V63+V83</f>
        <v>2649.3058428511526</v>
      </c>
      <c r="W104" s="3">
        <f t="shared" si="118"/>
        <v>2913.7427193820886</v>
      </c>
    </row>
    <row r="105" spans="2:23" s="22" customFormat="1" x14ac:dyDescent="0.2">
      <c r="B105" s="21" t="s">
        <v>29</v>
      </c>
      <c r="C105" s="21">
        <f>SUM(C90:C104)</f>
        <v>19793.830243459248</v>
      </c>
      <c r="D105" s="21">
        <f t="shared" ref="D105" si="119">SUM(D90:D104)</f>
        <v>21398.126</v>
      </c>
      <c r="E105" s="21">
        <f t="shared" ref="E105" si="120">SUM(E90:E104)</f>
        <v>23066.94011</v>
      </c>
      <c r="F105" s="21">
        <f t="shared" ref="F105" si="121">SUM(F90:F104)</f>
        <v>25173.425610000002</v>
      </c>
      <c r="G105" s="21">
        <f t="shared" ref="G105" si="122">SUM(G90:G104)</f>
        <v>27151.399050000007</v>
      </c>
      <c r="H105" s="21">
        <f t="shared" ref="H105" si="123">SUM(H90:H104)</f>
        <v>28099.997320000006</v>
      </c>
      <c r="I105" s="21">
        <f t="shared" ref="I105" si="124">SUM(I90:I104)</f>
        <v>25346.117419999999</v>
      </c>
      <c r="J105" s="21">
        <f t="shared" ref="J105" si="125">SUM(J90:J104)</f>
        <v>20248.916499999999</v>
      </c>
      <c r="K105" s="21">
        <f t="shared" ref="K105" si="126">SUM(K90:K104)</f>
        <v>28538.232998499996</v>
      </c>
      <c r="L105" s="21">
        <f t="shared" ref="L105" si="127">SUM(L90:L104)</f>
        <v>36600.375599999999</v>
      </c>
      <c r="M105" s="21">
        <f t="shared" ref="M105" si="128">SUM(M90:M104)</f>
        <v>36234.499538434531</v>
      </c>
      <c r="N105" s="21">
        <f t="shared" ref="N105" si="129">SUM(N90:N104)</f>
        <v>36423.14327101763</v>
      </c>
      <c r="O105" s="21">
        <f t="shared" ref="O105" si="130">SUM(O90:O104)</f>
        <v>37922.133284969561</v>
      </c>
      <c r="P105" s="21">
        <f t="shared" ref="P105" si="131">SUM(P90:P104)</f>
        <v>40501.030831044511</v>
      </c>
      <c r="Q105" s="21">
        <f t="shared" ref="Q105" si="132">SUM(Q90:Q104)</f>
        <v>43077.792873255501</v>
      </c>
      <c r="R105" s="21">
        <f t="shared" ref="R105" si="133">SUM(R90:R104)</f>
        <v>44377.569000625284</v>
      </c>
      <c r="S105" s="21">
        <f t="shared" ref="S105:T105" si="134">SUM(S90:S104)</f>
        <v>44864.712318049242</v>
      </c>
      <c r="T105" s="21">
        <f t="shared" si="134"/>
        <v>48333.396789711667</v>
      </c>
      <c r="U105" s="21">
        <f t="shared" ref="U105:V105" si="135">SUM(U90:U104)</f>
        <v>50118.261491586498</v>
      </c>
      <c r="V105" s="21">
        <f t="shared" si="135"/>
        <v>44508.450460404201</v>
      </c>
      <c r="W105" s="21">
        <f t="shared" ref="W105" si="136">SUM(W90:W104)</f>
        <v>49677.698770195915</v>
      </c>
    </row>
    <row r="109" spans="2:23" x14ac:dyDescent="0.2">
      <c r="B109" t="s">
        <v>65</v>
      </c>
    </row>
    <row r="110" spans="2:23" x14ac:dyDescent="0.2">
      <c r="C110" s="2">
        <v>2002</v>
      </c>
      <c r="D110" s="2">
        <f>C110+1</f>
        <v>2003</v>
      </c>
      <c r="E110" s="2">
        <f t="shared" ref="E110" si="137">D110+1</f>
        <v>2004</v>
      </c>
      <c r="F110" s="2">
        <f t="shared" ref="F110" si="138">E110+1</f>
        <v>2005</v>
      </c>
      <c r="G110" s="2">
        <f t="shared" ref="G110" si="139">F110+1</f>
        <v>2006</v>
      </c>
      <c r="H110" s="2">
        <f t="shared" ref="H110" si="140">G110+1</f>
        <v>2007</v>
      </c>
      <c r="I110" s="2">
        <f t="shared" ref="I110" si="141">H110+1</f>
        <v>2008</v>
      </c>
      <c r="J110" s="2">
        <f t="shared" ref="J110" si="142">I110+1</f>
        <v>2009</v>
      </c>
      <c r="K110" s="2">
        <v>2009</v>
      </c>
      <c r="L110" s="2">
        <v>2010</v>
      </c>
      <c r="M110" s="2">
        <v>2011</v>
      </c>
      <c r="N110" s="2">
        <v>2012</v>
      </c>
      <c r="O110" s="2">
        <v>2013</v>
      </c>
      <c r="P110" s="2">
        <v>2014</v>
      </c>
      <c r="Q110" s="2">
        <v>2015</v>
      </c>
      <c r="R110" s="2">
        <v>2016</v>
      </c>
      <c r="S110" s="2">
        <v>2017</v>
      </c>
      <c r="T110" s="2">
        <f>S110+1</f>
        <v>2018</v>
      </c>
      <c r="U110" s="2">
        <f>T110+1</f>
        <v>2019</v>
      </c>
      <c r="V110" s="2">
        <f t="shared" ref="V110:W110" si="143">U110+1</f>
        <v>2020</v>
      </c>
      <c r="W110" s="2">
        <f t="shared" si="143"/>
        <v>2021</v>
      </c>
    </row>
    <row r="111" spans="2:23" x14ac:dyDescent="0.2">
      <c r="B111" t="s">
        <v>64</v>
      </c>
      <c r="C111" s="3">
        <f>C105+'1 ingresos con cap norm'!C272</f>
        <v>49933.481363828403</v>
      </c>
      <c r="D111" s="3">
        <f>D105+'1 ingresos con cap norm'!D272</f>
        <v>55221.760031550148</v>
      </c>
      <c r="E111" s="3">
        <f>E105+'1 ingresos con cap norm'!E272</f>
        <v>61800.568624688662</v>
      </c>
      <c r="F111" s="3">
        <f>F105+'1 ingresos con cap norm'!F272</f>
        <v>69748.031213305774</v>
      </c>
      <c r="G111" s="3">
        <f>G105+'1 ingresos con cap norm'!G272</f>
        <v>79647.190236537834</v>
      </c>
      <c r="H111" s="3">
        <f>H105+'1 ingresos con cap norm'!H272</f>
        <v>81676.639204603227</v>
      </c>
      <c r="I111" s="3">
        <f>I105+'1 ingresos con cap norm'!I272</f>
        <v>72896.403384230623</v>
      </c>
      <c r="J111" s="3">
        <f>J105+'1 ingresos con cap norm'!J272</f>
        <v>62221.975918834432</v>
      </c>
      <c r="K111" s="3">
        <f>K105+'1 ingresos con cap norm'!K272</f>
        <v>81513.106177334412</v>
      </c>
      <c r="L111" s="3">
        <f>L105+'1 ingresos con cap norm'!L272</f>
        <v>88269.902435411059</v>
      </c>
      <c r="M111" s="3">
        <f>M105+'1 ingresos con cap norm'!M272</f>
        <v>86000.813474760551</v>
      </c>
      <c r="N111" s="3">
        <f>N105+'1 ingresos con cap norm'!N272</f>
        <v>83529.952693694737</v>
      </c>
      <c r="O111" s="3">
        <f>O105+'1 ingresos con cap norm'!O272</f>
        <v>84443.689751510756</v>
      </c>
      <c r="P111" s="3">
        <f>P105+'1 ingresos con cap norm'!P272</f>
        <v>88903.337923123501</v>
      </c>
      <c r="Q111" s="3">
        <f>Q105+'1 ingresos con cap norm'!Q272</f>
        <v>95085.466201802745</v>
      </c>
      <c r="R111" s="3">
        <f>R105+'1 ingresos con cap norm'!R272</f>
        <v>97504.584702403023</v>
      </c>
      <c r="S111" s="3">
        <f>S105+'1 ingresos con cap norm'!S272</f>
        <v>101260.07947483496</v>
      </c>
      <c r="T111" s="3">
        <f>T105+'1 ingresos con cap norm'!T272</f>
        <v>109349.86819574985</v>
      </c>
      <c r="U111" s="3">
        <f>U105+'1 ingresos con cap norm'!U272</f>
        <v>114339.76106279792</v>
      </c>
      <c r="V111" s="3">
        <f>V105+'1 ingresos con cap norm'!V272</f>
        <v>104905.4110646183</v>
      </c>
      <c r="W111" s="3">
        <f>W105+'1 ingresos con cap norm'!W272</f>
        <v>120686.84849802604</v>
      </c>
    </row>
    <row r="112" spans="2:23" x14ac:dyDescent="0.2">
      <c r="J112">
        <f>(J111-H111)/H111</f>
        <v>-0.23819128058188205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Y212"/>
  <sheetViews>
    <sheetView topLeftCell="A193" zoomScale="150" zoomScaleNormal="150" zoomScalePageLayoutView="150" workbookViewId="0">
      <pane xSplit="14520" topLeftCell="T1" activePane="topRight"/>
      <selection activeCell="A212" sqref="A212:XFD212"/>
      <selection pane="topRight" activeCell="Y194" sqref="Y194"/>
    </sheetView>
  </sheetViews>
  <sheetFormatPr baseColWidth="10" defaultRowHeight="16" x14ac:dyDescent="0.2"/>
  <sheetData>
    <row r="3" spans="2:23" x14ac:dyDescent="0.2">
      <c r="B3" s="1" t="s">
        <v>49</v>
      </c>
    </row>
    <row r="4" spans="2:23" x14ac:dyDescent="0.2">
      <c r="B4" t="s">
        <v>11</v>
      </c>
    </row>
    <row r="7" spans="2:23" x14ac:dyDescent="0.2">
      <c r="B7" t="s">
        <v>40</v>
      </c>
      <c r="J7" s="2" t="s">
        <v>12</v>
      </c>
      <c r="K7" s="2" t="s">
        <v>13</v>
      </c>
    </row>
    <row r="8" spans="2:23" x14ac:dyDescent="0.2">
      <c r="C8" s="2">
        <v>2002</v>
      </c>
      <c r="D8" s="2">
        <f t="shared" ref="D8:J8" si="0">C8+1</f>
        <v>2003</v>
      </c>
      <c r="E8" s="2">
        <f t="shared" si="0"/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16">
        <f>S8+1</f>
        <v>2018</v>
      </c>
      <c r="U8" s="16">
        <f>T8+1</f>
        <v>2019</v>
      </c>
      <c r="V8" s="16">
        <f>U8+1</f>
        <v>2020</v>
      </c>
      <c r="W8" s="16">
        <f>V8+1</f>
        <v>2021</v>
      </c>
    </row>
    <row r="9" spans="2:23" x14ac:dyDescent="0.2">
      <c r="B9" s="3" t="s">
        <v>14</v>
      </c>
      <c r="C9" s="3">
        <v>1236.0622067079</v>
      </c>
      <c r="D9" s="3">
        <v>1319.8319432000999</v>
      </c>
      <c r="E9" s="3">
        <v>1357.9461542075001</v>
      </c>
      <c r="F9" s="3">
        <v>1533.3326706345999</v>
      </c>
      <c r="G9" s="3">
        <v>1725.8400091184999</v>
      </c>
      <c r="H9" s="3">
        <v>1853.4308973037</v>
      </c>
      <c r="I9" s="3">
        <v>1535.9823216672</v>
      </c>
      <c r="J9" s="3">
        <v>1086.7470898287104</v>
      </c>
      <c r="K9" s="3">
        <v>239.44009050364184</v>
      </c>
      <c r="L9" s="3">
        <v>-151.92550197511724</v>
      </c>
      <c r="M9" s="3">
        <v>-481.98858555214497</v>
      </c>
      <c r="N9" s="3">
        <v>-618.89802880986599</v>
      </c>
      <c r="O9" s="3">
        <v>-1532.8116355367197</v>
      </c>
      <c r="P9" s="3">
        <v>-1715.1727371325244</v>
      </c>
      <c r="Q9" s="3">
        <v>-1773.1729424111254</v>
      </c>
      <c r="R9" s="3">
        <v>-1684.3392946711938</v>
      </c>
      <c r="S9" s="3">
        <v>-1648.784585954706</v>
      </c>
      <c r="T9" s="3">
        <v>-1839.0562366291474</v>
      </c>
      <c r="U9" s="3">
        <v>-1901.3971260060061</v>
      </c>
      <c r="V9" s="3">
        <v>-1545.3801009948684</v>
      </c>
      <c r="W9" s="3">
        <v>-1972.3309487838997</v>
      </c>
    </row>
    <row r="10" spans="2:23" x14ac:dyDescent="0.2">
      <c r="B10" s="3" t="s">
        <v>15</v>
      </c>
      <c r="C10" s="3">
        <v>2462.7713024460004</v>
      </c>
      <c r="D10" s="3">
        <v>2629.6769014740003</v>
      </c>
      <c r="E10" s="3">
        <v>2705.6169185500003</v>
      </c>
      <c r="F10" s="3">
        <v>3055.0628260040003</v>
      </c>
      <c r="G10" s="3">
        <v>3438.6208266900003</v>
      </c>
      <c r="H10" s="3">
        <v>3692.8371405380003</v>
      </c>
      <c r="I10" s="3">
        <v>3060.3420785280005</v>
      </c>
      <c r="J10" s="3">
        <v>2165.2709154300105</v>
      </c>
      <c r="K10" s="3">
        <v>569.8818371094394</v>
      </c>
      <c r="L10" s="3">
        <v>770.00177405069962</v>
      </c>
      <c r="M10" s="3">
        <v>586.72735169941234</v>
      </c>
      <c r="N10" s="3">
        <v>502.6305168932318</v>
      </c>
      <c r="O10" s="3">
        <v>245.3015645120426</v>
      </c>
      <c r="P10" s="3">
        <v>241.24316074103132</v>
      </c>
      <c r="Q10" s="3">
        <v>249.40102877502522</v>
      </c>
      <c r="R10" s="3">
        <v>236.90636307927485</v>
      </c>
      <c r="S10" s="3">
        <v>222.96580788585169</v>
      </c>
      <c r="T10" s="3">
        <v>248.37799754767684</v>
      </c>
      <c r="U10" s="3">
        <v>256.79759066654748</v>
      </c>
      <c r="V10" s="3">
        <v>208.71488715937733</v>
      </c>
      <c r="W10" s="3">
        <v>266.37772231657999</v>
      </c>
    </row>
    <row r="11" spans="2:23" x14ac:dyDescent="0.2">
      <c r="B11" s="3" t="s">
        <v>16</v>
      </c>
      <c r="C11" s="3">
        <v>5905.3378282080002</v>
      </c>
      <c r="D11" s="3">
        <v>6305.5511759519995</v>
      </c>
      <c r="E11" s="3">
        <v>6487.6433803999998</v>
      </c>
      <c r="F11" s="3">
        <v>7325.5596473919995</v>
      </c>
      <c r="G11" s="3">
        <v>8245.2713431200009</v>
      </c>
      <c r="H11" s="3">
        <v>8854.8420382240001</v>
      </c>
      <c r="I11" s="3">
        <v>7338.2184637440005</v>
      </c>
      <c r="J11" s="3">
        <v>5191.9787405788857</v>
      </c>
      <c r="K11" s="3">
        <v>808.89688887475495</v>
      </c>
      <c r="L11" s="3">
        <v>1080.7190517301565</v>
      </c>
      <c r="M11" s="3">
        <v>663.18217505985695</v>
      </c>
      <c r="N11" s="3">
        <v>506.50714839145553</v>
      </c>
      <c r="O11" s="3">
        <v>-291.7843851491665</v>
      </c>
      <c r="P11" s="3">
        <v>-377.78851625094524</v>
      </c>
      <c r="Q11" s="3">
        <v>-380.37243828486237</v>
      </c>
      <c r="R11" s="3">
        <v>-360.51048598242721</v>
      </c>
      <c r="S11" s="3">
        <v>-367.0777949742353</v>
      </c>
      <c r="T11" s="3">
        <v>-409.94223460547556</v>
      </c>
      <c r="U11" s="3">
        <v>-423.8385815606199</v>
      </c>
      <c r="V11" s="3">
        <v>-344.47917324537048</v>
      </c>
      <c r="W11" s="3">
        <v>-439.65037091259353</v>
      </c>
    </row>
    <row r="12" spans="2:23" x14ac:dyDescent="0.2">
      <c r="B12" s="3" t="s">
        <v>17</v>
      </c>
      <c r="C12" s="3">
        <v>762.08239021200018</v>
      </c>
      <c r="D12" s="3">
        <v>813.72982402800005</v>
      </c>
      <c r="E12" s="3">
        <v>837.22877810000011</v>
      </c>
      <c r="F12" s="3">
        <v>945.36166568800002</v>
      </c>
      <c r="G12" s="3">
        <v>1064.0502331800001</v>
      </c>
      <c r="H12" s="3">
        <v>1142.7151810360001</v>
      </c>
      <c r="I12" s="3">
        <v>946.9952828160001</v>
      </c>
      <c r="J12" s="3">
        <v>670.02357589945518</v>
      </c>
      <c r="K12" s="3">
        <v>223.01921764453755</v>
      </c>
      <c r="L12" s="3">
        <v>299.32379689802008</v>
      </c>
      <c r="M12" s="3">
        <v>228.6868324788316</v>
      </c>
      <c r="N12" s="3">
        <v>195.90404714036544</v>
      </c>
      <c r="O12" s="3">
        <v>97.112275324327754</v>
      </c>
      <c r="P12" s="3">
        <v>95.703015414002351</v>
      </c>
      <c r="Q12" s="3">
        <v>98.93930434258634</v>
      </c>
      <c r="R12" s="3">
        <v>93.982574460586292</v>
      </c>
      <c r="S12" s="3">
        <v>88.510615161371746</v>
      </c>
      <c r="T12" s="3">
        <v>98.600998516615675</v>
      </c>
      <c r="U12" s="3">
        <v>101.94340522302184</v>
      </c>
      <c r="V12" s="3">
        <v>82.855552743071016</v>
      </c>
      <c r="W12" s="3">
        <v>105.74652206829364</v>
      </c>
    </row>
    <row r="13" spans="2:23" x14ac:dyDescent="0.2">
      <c r="B13" s="3" t="s">
        <v>18</v>
      </c>
      <c r="C13" s="3">
        <v>422.96889211199993</v>
      </c>
      <c r="D13" s="3">
        <v>451.63411012799992</v>
      </c>
      <c r="E13" s="3">
        <v>464.67643559999993</v>
      </c>
      <c r="F13" s="3">
        <v>524.69205628799989</v>
      </c>
      <c r="G13" s="3">
        <v>590.56626167999991</v>
      </c>
      <c r="H13" s="3">
        <v>634.22666673599986</v>
      </c>
      <c r="I13" s="3">
        <v>525.59874201599996</v>
      </c>
      <c r="J13" s="3">
        <v>371.87465978353811</v>
      </c>
      <c r="K13" s="3">
        <v>269.21018852311613</v>
      </c>
      <c r="L13" s="3">
        <v>392.66501397860202</v>
      </c>
      <c r="M13" s="3">
        <v>344.59608425942548</v>
      </c>
      <c r="N13" s="3">
        <v>318.93149524602086</v>
      </c>
      <c r="O13" s="3">
        <v>299.31323614341545</v>
      </c>
      <c r="P13" s="3">
        <v>318.49317944653524</v>
      </c>
      <c r="Q13" s="3">
        <v>329.2633306900874</v>
      </c>
      <c r="R13" s="3">
        <v>312.76766800958956</v>
      </c>
      <c r="S13" s="3">
        <v>301.68916296336334</v>
      </c>
      <c r="T13" s="3">
        <v>336.34641991420278</v>
      </c>
      <c r="U13" s="3">
        <v>347.7479934892412</v>
      </c>
      <c r="V13" s="3">
        <v>282.63576395953214</v>
      </c>
      <c r="W13" s="3">
        <v>360.72113529331477</v>
      </c>
    </row>
    <row r="14" spans="2:23" x14ac:dyDescent="0.2">
      <c r="B14" s="3" t="s">
        <v>19</v>
      </c>
      <c r="C14" s="3">
        <v>231.48292319100003</v>
      </c>
      <c r="D14" s="3">
        <v>247.17085812900001</v>
      </c>
      <c r="E14" s="3">
        <v>254.30867767500004</v>
      </c>
      <c r="F14" s="3">
        <v>287.15409863400004</v>
      </c>
      <c r="G14" s="3">
        <v>323.20581286500004</v>
      </c>
      <c r="H14" s="3">
        <v>347.10033177300005</v>
      </c>
      <c r="I14" s="3">
        <v>287.65031068800005</v>
      </c>
      <c r="J14" s="3">
        <v>203.52001036652547</v>
      </c>
      <c r="K14" s="3">
        <v>118.35486161777789</v>
      </c>
      <c r="L14" s="3">
        <v>171.40456847274424</v>
      </c>
      <c r="M14" s="3">
        <v>147.02630301530706</v>
      </c>
      <c r="N14" s="3">
        <v>134.34844106496968</v>
      </c>
      <c r="O14" s="3">
        <v>116.40625870531674</v>
      </c>
      <c r="P14" s="3">
        <v>123.02206924380852</v>
      </c>
      <c r="Q14" s="3">
        <v>127.18217808617995</v>
      </c>
      <c r="R14" s="3">
        <v>120.81051712932928</v>
      </c>
      <c r="S14" s="3">
        <v>116.29628817670751</v>
      </c>
      <c r="T14" s="3">
        <v>129.6480660829618</v>
      </c>
      <c r="U14" s="3">
        <v>134.04291575975964</v>
      </c>
      <c r="V14" s="3">
        <v>108.94476059800753</v>
      </c>
      <c r="W14" s="3">
        <v>139.04354203666338</v>
      </c>
    </row>
    <row r="15" spans="2:23" x14ac:dyDescent="0.2">
      <c r="B15" s="3" t="s">
        <v>20</v>
      </c>
      <c r="C15" s="3">
        <v>773.9747655509999</v>
      </c>
      <c r="D15" s="3">
        <v>826.4281629689998</v>
      </c>
      <c r="E15" s="3">
        <v>850.29382067499989</v>
      </c>
      <c r="F15" s="3">
        <v>960.11413327399976</v>
      </c>
      <c r="G15" s="3">
        <v>1080.6548482649998</v>
      </c>
      <c r="H15" s="3">
        <v>1160.5473708529998</v>
      </c>
      <c r="I15" s="3">
        <v>961.77324316799991</v>
      </c>
      <c r="J15" s="3">
        <v>680.47936382070418</v>
      </c>
      <c r="K15" s="3">
        <v>81.765726703803239</v>
      </c>
      <c r="L15" s="3">
        <v>74.922089542656721</v>
      </c>
      <c r="M15" s="3">
        <v>6.4354837582711291</v>
      </c>
      <c r="N15" s="3">
        <v>-21.778812484932857</v>
      </c>
      <c r="O15" s="3">
        <v>-175.83095962530953</v>
      </c>
      <c r="P15" s="3">
        <v>-200.90781110461262</v>
      </c>
      <c r="Q15" s="3">
        <v>-207.70170074258766</v>
      </c>
      <c r="R15" s="3">
        <v>-197.29611690051607</v>
      </c>
      <c r="S15" s="3">
        <v>-194.28896947453893</v>
      </c>
      <c r="T15" s="3">
        <v>-216.74822779067779</v>
      </c>
      <c r="U15" s="3">
        <v>-224.09562534641404</v>
      </c>
      <c r="V15" s="3">
        <v>-182.13602797317762</v>
      </c>
      <c r="W15" s="3">
        <v>-232.45577229110526</v>
      </c>
    </row>
    <row r="16" spans="2:23" x14ac:dyDescent="0.2">
      <c r="B16" s="3" t="s">
        <v>21</v>
      </c>
      <c r="C16" s="3">
        <v>1703.2158802230001</v>
      </c>
      <c r="D16" s="3">
        <v>1818.645301737</v>
      </c>
      <c r="E16" s="3">
        <v>1871.1642842750002</v>
      </c>
      <c r="F16" s="3">
        <v>2112.8358590020002</v>
      </c>
      <c r="G16" s="3">
        <v>2378.0988483450001</v>
      </c>
      <c r="H16" s="3">
        <v>2553.9110572690001</v>
      </c>
      <c r="I16" s="3">
        <v>2116.4869112640004</v>
      </c>
      <c r="J16" s="3">
        <v>1497.4690522350072</v>
      </c>
      <c r="K16" s="3">
        <v>-170.10452153554616</v>
      </c>
      <c r="L16" s="3">
        <v>-596.86369054099964</v>
      </c>
      <c r="M16" s="3">
        <v>-786.19678100990654</v>
      </c>
      <c r="N16" s="3">
        <v>-854.00404299683919</v>
      </c>
      <c r="O16" s="3">
        <v>-1494.4426411517061</v>
      </c>
      <c r="P16" s="3">
        <v>-1651.0590144787038</v>
      </c>
      <c r="Q16" s="3">
        <v>-1706.8911529529646</v>
      </c>
      <c r="R16" s="3">
        <v>-1621.3781362668162</v>
      </c>
      <c r="S16" s="3">
        <v>-1581.4216119212681</v>
      </c>
      <c r="T16" s="3">
        <v>-1763.7055651364649</v>
      </c>
      <c r="U16" s="3">
        <v>-1823.4921944395433</v>
      </c>
      <c r="V16" s="3">
        <v>-1482.0620653433311</v>
      </c>
      <c r="W16" s="3">
        <v>-1891.5196834833223</v>
      </c>
    </row>
    <row r="17" spans="2:23" x14ac:dyDescent="0.2">
      <c r="B17" s="3" t="s">
        <v>22</v>
      </c>
      <c r="C17" s="3">
        <v>756.39863165099996</v>
      </c>
      <c r="D17" s="3">
        <v>807.66086886899984</v>
      </c>
      <c r="E17" s="3">
        <v>830.98456317499983</v>
      </c>
      <c r="F17" s="3">
        <v>938.31097467399979</v>
      </c>
      <c r="G17" s="3">
        <v>1056.1143397649998</v>
      </c>
      <c r="H17" s="3">
        <v>1134.1925891529997</v>
      </c>
      <c r="I17" s="3">
        <v>939.93240796799989</v>
      </c>
      <c r="J17" s="3">
        <v>665.02640986530628</v>
      </c>
      <c r="K17" s="3">
        <v>308.67177505697964</v>
      </c>
      <c r="L17" s="3">
        <v>417.7865228257246</v>
      </c>
      <c r="M17" s="3">
        <v>328.9533971972586</v>
      </c>
      <c r="N17" s="3">
        <v>286.60994382446165</v>
      </c>
      <c r="O17" s="3">
        <v>168.08157102640129</v>
      </c>
      <c r="P17" s="3">
        <v>169.96020585561047</v>
      </c>
      <c r="Q17" s="3">
        <v>175.70757264579083</v>
      </c>
      <c r="R17" s="3">
        <v>166.90485282059984</v>
      </c>
      <c r="S17" s="3">
        <v>158.50981544666109</v>
      </c>
      <c r="T17" s="3">
        <v>176.630448400837</v>
      </c>
      <c r="U17" s="3">
        <v>182.61792126865345</v>
      </c>
      <c r="V17" s="3">
        <v>148.42459671033134</v>
      </c>
      <c r="W17" s="3">
        <v>189.43069440592444</v>
      </c>
    </row>
    <row r="18" spans="2:23" x14ac:dyDescent="0.2">
      <c r="B18" s="3" t="s">
        <v>23</v>
      </c>
      <c r="C18" s="3">
        <v>1663.6818898830002</v>
      </c>
      <c r="D18" s="3">
        <v>1776.4320352769998</v>
      </c>
      <c r="E18" s="3">
        <v>1827.7319797749999</v>
      </c>
      <c r="F18" s="3">
        <v>2063.7940238419997</v>
      </c>
      <c r="G18" s="3">
        <v>2322.8998932449999</v>
      </c>
      <c r="H18" s="3">
        <v>2494.631258249</v>
      </c>
      <c r="I18" s="3">
        <v>2067.3603301440003</v>
      </c>
      <c r="J18" s="3">
        <v>1462.7107296213426</v>
      </c>
      <c r="K18" s="3">
        <v>332.65571172617319</v>
      </c>
      <c r="L18" s="3">
        <v>458.79622832136613</v>
      </c>
      <c r="M18" s="3">
        <v>331.1388752574087</v>
      </c>
      <c r="N18" s="3">
        <v>274.25263037590332</v>
      </c>
      <c r="O18" s="3">
        <v>76.712693635291686</v>
      </c>
      <c r="P18" s="3">
        <v>65.790683302118936</v>
      </c>
      <c r="Q18" s="3">
        <v>68.015458133439893</v>
      </c>
      <c r="R18" s="3">
        <v>64.607972544087175</v>
      </c>
      <c r="S18" s="3">
        <v>57.929264716932195</v>
      </c>
      <c r="T18" s="3">
        <v>64.431161045851525</v>
      </c>
      <c r="U18" s="3">
        <v>66.61526819215895</v>
      </c>
      <c r="V18" s="3">
        <v>54.142245446032952</v>
      </c>
      <c r="W18" s="3">
        <v>69.100427953691849</v>
      </c>
    </row>
    <row r="19" spans="2:23" x14ac:dyDescent="0.2">
      <c r="B19" s="3" t="s">
        <v>24</v>
      </c>
      <c r="C19" s="3">
        <v>2111.6869422480004</v>
      </c>
      <c r="D19" s="3">
        <v>2254.7990427119998</v>
      </c>
      <c r="E19" s="3">
        <v>2319.9133074000001</v>
      </c>
      <c r="F19" s="3">
        <v>2619.5433863520002</v>
      </c>
      <c r="G19" s="3">
        <v>2948.4226537200002</v>
      </c>
      <c r="H19" s="3">
        <v>3166.3987483440001</v>
      </c>
      <c r="I19" s="3">
        <v>2624.0700464640004</v>
      </c>
      <c r="J19" s="3">
        <v>1856.5972057582812</v>
      </c>
      <c r="K19" s="3">
        <v>160.4899934356913</v>
      </c>
      <c r="L19" s="3">
        <v>140.17819577249182</v>
      </c>
      <c r="M19" s="3">
        <v>48.137752105713702</v>
      </c>
      <c r="N19" s="3">
        <v>9.7548673780327704</v>
      </c>
      <c r="O19" s="3">
        <v>-180.34711617217374</v>
      </c>
      <c r="P19" s="3">
        <v>-208.70857071379095</v>
      </c>
      <c r="Q19" s="3">
        <v>-215.76625049305454</v>
      </c>
      <c r="R19" s="3">
        <v>-204.95664324492989</v>
      </c>
      <c r="S19" s="3">
        <v>-202.57037421391021</v>
      </c>
      <c r="T19" s="3">
        <v>-226.02902185298547</v>
      </c>
      <c r="U19" s="3">
        <v>-233.69102258953274</v>
      </c>
      <c r="V19" s="3">
        <v>-189.93478592744302</v>
      </c>
      <c r="W19" s="3">
        <v>-242.409136945775</v>
      </c>
    </row>
    <row r="20" spans="2:23" x14ac:dyDescent="0.2">
      <c r="B20" s="3" t="s">
        <v>25</v>
      </c>
      <c r="C20" s="3">
        <v>1360.672664793</v>
      </c>
      <c r="D20" s="3">
        <v>1452.8874335669998</v>
      </c>
      <c r="E20" s="3">
        <v>1494.8440315249998</v>
      </c>
      <c r="F20" s="3">
        <v>1687.9116921819998</v>
      </c>
      <c r="G20" s="3">
        <v>1899.8261668949997</v>
      </c>
      <c r="H20" s="3">
        <v>2040.2798049789997</v>
      </c>
      <c r="I20" s="3">
        <v>1690.8284610239998</v>
      </c>
      <c r="J20" s="3">
        <v>1196.3047253193054</v>
      </c>
      <c r="K20" s="3">
        <v>387.05467885240432</v>
      </c>
      <c r="L20" s="3">
        <v>579.86891679981295</v>
      </c>
      <c r="M20" s="3">
        <v>491.06769128144191</v>
      </c>
      <c r="N20" s="3">
        <v>447.89271167235307</v>
      </c>
      <c r="O20" s="3">
        <v>383.45625186072971</v>
      </c>
      <c r="P20" s="3">
        <v>404.69314203060486</v>
      </c>
      <c r="Q20" s="3">
        <v>418.37822738933096</v>
      </c>
      <c r="R20" s="3">
        <v>397.41802481404062</v>
      </c>
      <c r="S20" s="3">
        <v>382.42468105202767</v>
      </c>
      <c r="T20" s="3">
        <v>426.32729534315342</v>
      </c>
      <c r="U20" s="3">
        <v>440.77906806657927</v>
      </c>
      <c r="V20" s="3">
        <v>358.24772816186663</v>
      </c>
      <c r="W20" s="3">
        <v>457.222841895204</v>
      </c>
    </row>
    <row r="21" spans="2:23" x14ac:dyDescent="0.2">
      <c r="B21" s="3" t="s">
        <v>26</v>
      </c>
      <c r="C21" s="3">
        <v>-202.32679634700003</v>
      </c>
      <c r="D21" s="3">
        <v>-216.03877809299999</v>
      </c>
      <c r="E21" s="3">
        <v>-222.27756297500002</v>
      </c>
      <c r="F21" s="3">
        <v>-241.47767366800002</v>
      </c>
      <c r="G21" s="3">
        <v>-257.97542299500003</v>
      </c>
      <c r="H21" s="3">
        <v>-280.47841980200002</v>
      </c>
      <c r="I21" s="3">
        <v>-251.41969449600003</v>
      </c>
      <c r="J21" s="3">
        <v>-177.88591539424752</v>
      </c>
      <c r="K21" s="3">
        <v>-250.21086741769841</v>
      </c>
      <c r="L21" s="3">
        <v>-471.7951556035822</v>
      </c>
      <c r="M21" s="3">
        <v>-497.79780592647705</v>
      </c>
      <c r="N21" s="3">
        <v>-501.70853264195472</v>
      </c>
      <c r="O21" s="3">
        <v>-694.43960365597775</v>
      </c>
      <c r="P21" s="3">
        <v>-758.66089645682268</v>
      </c>
      <c r="Q21" s="3">
        <v>-783.84541896282985</v>
      </c>
      <c r="R21" s="3">
        <v>-744.57578757762553</v>
      </c>
      <c r="S21" s="3">
        <v>-723.91473823293336</v>
      </c>
      <c r="T21" s="3">
        <v>-807.27678143059643</v>
      </c>
      <c r="U21" s="3">
        <v>-834.64209604592224</v>
      </c>
      <c r="V21" s="3">
        <v>-678.36396144733715</v>
      </c>
      <c r="W21" s="3">
        <v>-865.77938646996608</v>
      </c>
    </row>
    <row r="22" spans="2:23" x14ac:dyDescent="0.2">
      <c r="B22" s="3" t="s">
        <v>27</v>
      </c>
      <c r="C22" s="3">
        <v>-864.69039473700013</v>
      </c>
      <c r="D22" s="3">
        <v>-923.29172250300007</v>
      </c>
      <c r="E22" s="3">
        <v>-947.7445879820001</v>
      </c>
      <c r="F22" s="3">
        <v>-1072.6466880380001</v>
      </c>
      <c r="G22" s="3">
        <v>-1207.315676055</v>
      </c>
      <c r="H22" s="3">
        <v>-1296.5721996110001</v>
      </c>
      <c r="I22" s="3">
        <v>-1074.5002580160001</v>
      </c>
      <c r="J22" s="3">
        <v>-760.23663290057925</v>
      </c>
      <c r="K22" s="3">
        <v>136.4097165641906</v>
      </c>
      <c r="L22" s="3">
        <v>-435.56880503223664</v>
      </c>
      <c r="M22" s="3">
        <v>-676.03534966080315</v>
      </c>
      <c r="N22" s="3">
        <v>-777.52020168274601</v>
      </c>
      <c r="O22" s="3">
        <v>-1582.1147103655753</v>
      </c>
      <c r="P22" s="3">
        <v>-1757.9800501038326</v>
      </c>
      <c r="Q22" s="3">
        <v>-1817.4278255810582</v>
      </c>
      <c r="R22" s="3">
        <v>-1726.3770660139271</v>
      </c>
      <c r="S22" s="3">
        <v>-1686.3959903012296</v>
      </c>
      <c r="T22" s="3">
        <v>-1880.8916350522068</v>
      </c>
      <c r="U22" s="3">
        <v>-1944.6506735077303</v>
      </c>
      <c r="V22" s="3">
        <v>-1580.5348672940099</v>
      </c>
      <c r="W22" s="3">
        <v>-2017.1981199894988</v>
      </c>
    </row>
    <row r="23" spans="2:23" x14ac:dyDescent="0.2">
      <c r="B23" s="3" t="s">
        <v>28</v>
      </c>
      <c r="C23" s="3">
        <v>2152.0857909330002</v>
      </c>
      <c r="D23" s="3">
        <v>2297.9357802269997</v>
      </c>
      <c r="E23" s="3">
        <v>2364.2957510249998</v>
      </c>
      <c r="F23" s="3">
        <v>2669.6580765419999</v>
      </c>
      <c r="G23" s="3">
        <v>3004.8291589949999</v>
      </c>
      <c r="H23" s="3">
        <v>3226.9753713989999</v>
      </c>
      <c r="I23" s="3">
        <v>2674.2713365440004</v>
      </c>
      <c r="J23" s="3">
        <v>1892.1159126668801</v>
      </c>
      <c r="K23" s="3">
        <v>627.85973781695566</v>
      </c>
      <c r="L23" s="3">
        <v>863.1528097556627</v>
      </c>
      <c r="M23" s="3">
        <v>684.74461303763121</v>
      </c>
      <c r="N23" s="3">
        <v>601.14514224136985</v>
      </c>
      <c r="O23" s="3">
        <v>380.80804476359498</v>
      </c>
      <c r="P23" s="3">
        <v>389.1709350518243</v>
      </c>
      <c r="Q23" s="3">
        <v>402.3311221471568</v>
      </c>
      <c r="R23" s="3">
        <v>382.17485857873544</v>
      </c>
      <c r="S23" s="3">
        <v>364.25815214405424</v>
      </c>
      <c r="T23" s="3">
        <v>405.94440021110694</v>
      </c>
      <c r="U23" s="3">
        <v>419.70522731211059</v>
      </c>
      <c r="V23" s="3">
        <v>341.11974700103485</v>
      </c>
      <c r="W23" s="3">
        <v>435.36281709486639</v>
      </c>
    </row>
    <row r="24" spans="2:23" s="22" customFormat="1" x14ac:dyDescent="0.2">
      <c r="B24" s="21" t="s">
        <v>29</v>
      </c>
      <c r="C24" s="21">
        <f t="shared" ref="C24:W24" si="1">SUM(C9:C23)</f>
        <v>20475.404917074906</v>
      </c>
      <c r="D24" s="21">
        <f t="shared" si="1"/>
        <v>21863.052937673099</v>
      </c>
      <c r="E24" s="21">
        <f t="shared" si="1"/>
        <v>22496.6259314255</v>
      </c>
      <c r="F24" s="21">
        <f t="shared" si="1"/>
        <v>25409.2067488026</v>
      </c>
      <c r="G24" s="21">
        <f t="shared" si="1"/>
        <v>28613.1092968335</v>
      </c>
      <c r="H24" s="21">
        <f t="shared" si="1"/>
        <v>30725.037836443702</v>
      </c>
      <c r="I24" s="21">
        <f t="shared" si="1"/>
        <v>25443.589983523205</v>
      </c>
      <c r="J24" s="21">
        <f t="shared" si="1"/>
        <v>18001.995842879125</v>
      </c>
      <c r="K24" s="21">
        <f t="shared" si="1"/>
        <v>3843.395035476221</v>
      </c>
      <c r="L24" s="21">
        <f t="shared" si="1"/>
        <v>3592.6658149960012</v>
      </c>
      <c r="M24" s="21">
        <f t="shared" si="1"/>
        <v>1418.678037001227</v>
      </c>
      <c r="N24" s="21">
        <f t="shared" si="1"/>
        <v>504.06732561182525</v>
      </c>
      <c r="O24" s="21">
        <f t="shared" si="1"/>
        <v>-4184.5791556855083</v>
      </c>
      <c r="P24" s="21">
        <f t="shared" si="1"/>
        <v>-4862.2012051556967</v>
      </c>
      <c r="Q24" s="21">
        <f t="shared" si="1"/>
        <v>-5015.9595072188849</v>
      </c>
      <c r="R24" s="21">
        <f t="shared" si="1"/>
        <v>-4763.8606992211935</v>
      </c>
      <c r="S24" s="21">
        <f t="shared" si="1"/>
        <v>-4711.8702775258525</v>
      </c>
      <c r="T24" s="21">
        <f t="shared" si="1"/>
        <v>-5257.3429154351479</v>
      </c>
      <c r="U24" s="21">
        <f t="shared" si="1"/>
        <v>-5435.5579295176958</v>
      </c>
      <c r="V24" s="21">
        <f t="shared" si="1"/>
        <v>-4417.8057004462835</v>
      </c>
      <c r="W24" s="21">
        <f t="shared" si="1"/>
        <v>-5638.3377158116218</v>
      </c>
    </row>
    <row r="28" spans="2:23" x14ac:dyDescent="0.2">
      <c r="B28" t="s">
        <v>41</v>
      </c>
      <c r="C28" s="4"/>
      <c r="D28" s="4"/>
      <c r="E28" s="4"/>
      <c r="F28" s="4"/>
      <c r="G28" s="4"/>
      <c r="H28" s="4"/>
      <c r="I28" s="4"/>
      <c r="J28" s="2" t="s">
        <v>12</v>
      </c>
      <c r="K28" s="2" t="s">
        <v>13</v>
      </c>
      <c r="L28" s="4"/>
      <c r="M28" s="4"/>
      <c r="N28" s="4"/>
      <c r="O28" s="4"/>
      <c r="P28" s="4"/>
      <c r="Q28" s="4"/>
      <c r="R28" s="4"/>
      <c r="S28" s="4"/>
    </row>
    <row r="29" spans="2:23" x14ac:dyDescent="0.2">
      <c r="B29" s="4"/>
      <c r="C29" s="2">
        <v>2002</v>
      </c>
      <c r="D29" s="2">
        <v>2003</v>
      </c>
      <c r="E29" s="2">
        <v>2004</v>
      </c>
      <c r="F29" s="2">
        <v>2005</v>
      </c>
      <c r="G29" s="2">
        <v>2006</v>
      </c>
      <c r="H29" s="2">
        <v>2007</v>
      </c>
      <c r="I29" s="2">
        <v>2008</v>
      </c>
      <c r="J29" s="2">
        <v>2009</v>
      </c>
      <c r="K29" s="2">
        <v>2009</v>
      </c>
      <c r="L29" s="2">
        <v>2010</v>
      </c>
      <c r="M29" s="2">
        <v>2011</v>
      </c>
      <c r="N29" s="2">
        <v>2012</v>
      </c>
      <c r="O29" s="2">
        <v>2013</v>
      </c>
      <c r="P29" s="2">
        <v>2014</v>
      </c>
      <c r="Q29" s="2">
        <v>2015</v>
      </c>
      <c r="R29" s="2">
        <v>2016</v>
      </c>
      <c r="S29" s="2">
        <v>2017</v>
      </c>
      <c r="T29" s="16">
        <f>S29+1</f>
        <v>2018</v>
      </c>
      <c r="U29" s="16">
        <f>T29+1</f>
        <v>2019</v>
      </c>
      <c r="V29" s="16">
        <f>U29+1</f>
        <v>2020</v>
      </c>
      <c r="W29" s="16">
        <f>V29+1</f>
        <v>2021</v>
      </c>
    </row>
    <row r="30" spans="2:23" x14ac:dyDescent="0.2">
      <c r="B30" s="11" t="s">
        <v>14</v>
      </c>
      <c r="C30" s="3">
        <v>35.385390000000001</v>
      </c>
      <c r="D30" s="3">
        <v>35.774999999999999</v>
      </c>
      <c r="E30" s="3">
        <v>73.099000000000004</v>
      </c>
      <c r="F30" s="3">
        <v>0</v>
      </c>
      <c r="G30" s="3">
        <v>0</v>
      </c>
      <c r="H30" s="3">
        <v>0</v>
      </c>
      <c r="I30" s="3">
        <v>78.211950000000002</v>
      </c>
      <c r="J30" s="3">
        <v>74.982410000000002</v>
      </c>
      <c r="K30" s="11"/>
      <c r="L30" s="11"/>
      <c r="M30" s="11"/>
      <c r="N30" s="11"/>
      <c r="O30" s="11"/>
      <c r="P30" s="11"/>
      <c r="Q30" s="11"/>
      <c r="R30" s="11"/>
      <c r="S30" s="11"/>
    </row>
    <row r="31" spans="2:23" x14ac:dyDescent="0.2">
      <c r="B31" s="11" t="s">
        <v>15</v>
      </c>
      <c r="C31" s="3">
        <v>36.796129999999998</v>
      </c>
      <c r="D31" s="3">
        <v>53.95</v>
      </c>
      <c r="E31" s="3">
        <v>107.107</v>
      </c>
      <c r="F31" s="3">
        <v>32.729950000000002</v>
      </c>
      <c r="G31" s="3">
        <v>0</v>
      </c>
      <c r="H31" s="3">
        <v>0</v>
      </c>
      <c r="I31" s="3">
        <v>55.449179999999998</v>
      </c>
      <c r="J31" s="3">
        <v>45.412469999999999</v>
      </c>
      <c r="K31" s="11"/>
      <c r="L31" s="11"/>
      <c r="M31" s="11"/>
      <c r="N31" s="11"/>
      <c r="O31" s="11"/>
      <c r="P31" s="11"/>
      <c r="Q31" s="11"/>
      <c r="R31" s="11"/>
      <c r="S31" s="11"/>
    </row>
    <row r="32" spans="2:23" x14ac:dyDescent="0.2">
      <c r="B32" s="11" t="s">
        <v>16</v>
      </c>
      <c r="C32" s="3">
        <v>19.811160000000001</v>
      </c>
      <c r="D32" s="3">
        <v>0</v>
      </c>
      <c r="E32" s="3">
        <v>64.816000000000003</v>
      </c>
      <c r="F32" s="3">
        <v>0</v>
      </c>
      <c r="G32" s="3">
        <v>0</v>
      </c>
      <c r="H32" s="3">
        <v>0</v>
      </c>
      <c r="I32" s="3">
        <v>110.86009</v>
      </c>
      <c r="J32" s="3">
        <v>109.75681</v>
      </c>
      <c r="K32" s="11"/>
      <c r="L32" s="11"/>
      <c r="M32" s="11"/>
      <c r="N32" s="11"/>
      <c r="O32" s="11"/>
      <c r="P32" s="11"/>
      <c r="Q32" s="11"/>
      <c r="R32" s="11"/>
      <c r="S32" s="11"/>
    </row>
    <row r="33" spans="2:23" x14ac:dyDescent="0.2">
      <c r="B33" s="11" t="s">
        <v>17</v>
      </c>
      <c r="C33" s="3">
        <v>14.4337</v>
      </c>
      <c r="D33" s="3">
        <v>22.831</v>
      </c>
      <c r="E33" s="3">
        <v>55.305</v>
      </c>
      <c r="F33" s="3">
        <v>35.992830000000005</v>
      </c>
      <c r="G33" s="3">
        <v>0</v>
      </c>
      <c r="H33" s="3">
        <v>10.77647</v>
      </c>
      <c r="I33" s="3">
        <v>24.05894</v>
      </c>
      <c r="J33" s="3">
        <v>18.813410000000001</v>
      </c>
      <c r="K33" s="11"/>
      <c r="L33" s="11"/>
      <c r="M33" s="11"/>
      <c r="N33" s="11"/>
      <c r="O33" s="11"/>
      <c r="P33" s="11"/>
      <c r="Q33" s="11"/>
      <c r="R33" s="11"/>
      <c r="S33" s="11"/>
    </row>
    <row r="34" spans="2:23" x14ac:dyDescent="0.2">
      <c r="B34" s="11" t="s">
        <v>18</v>
      </c>
      <c r="C34" s="3">
        <v>0</v>
      </c>
      <c r="D34" s="3">
        <v>0</v>
      </c>
      <c r="E34" s="3">
        <v>7.4829999999999997</v>
      </c>
      <c r="F34" s="3">
        <v>0</v>
      </c>
      <c r="G34" s="3">
        <v>0</v>
      </c>
      <c r="H34" s="3">
        <v>0</v>
      </c>
      <c r="I34" s="3">
        <v>9.4601800000000011</v>
      </c>
      <c r="J34" s="3">
        <v>9.2325900000000001</v>
      </c>
      <c r="K34" s="11"/>
      <c r="L34" s="11"/>
      <c r="M34" s="11"/>
      <c r="N34" s="11"/>
      <c r="O34" s="11"/>
      <c r="P34" s="11"/>
      <c r="Q34" s="11"/>
      <c r="R34" s="11"/>
      <c r="S34" s="11"/>
    </row>
    <row r="35" spans="2:23" x14ac:dyDescent="0.2">
      <c r="B35" s="11" t="s">
        <v>19</v>
      </c>
      <c r="C35" s="3">
        <v>5.2532899999999998</v>
      </c>
      <c r="D35" s="3">
        <v>3.0379999999999998</v>
      </c>
      <c r="E35" s="3">
        <v>5.38</v>
      </c>
      <c r="F35" s="3">
        <v>0</v>
      </c>
      <c r="G35" s="3">
        <v>0</v>
      </c>
      <c r="H35" s="3">
        <v>0</v>
      </c>
      <c r="I35" s="3">
        <v>4.2331799999999999</v>
      </c>
      <c r="J35" s="3">
        <v>4.8257500000000002</v>
      </c>
      <c r="K35" s="11"/>
      <c r="L35" s="11"/>
      <c r="M35" s="11"/>
      <c r="N35" s="11"/>
      <c r="O35" s="11"/>
      <c r="P35" s="11"/>
      <c r="Q35" s="11"/>
      <c r="R35" s="11"/>
      <c r="S35" s="11"/>
    </row>
    <row r="36" spans="2:23" x14ac:dyDescent="0.2">
      <c r="B36" s="11" t="s">
        <v>20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9.9652199999999986</v>
      </c>
      <c r="J36" s="3">
        <v>13.53843</v>
      </c>
      <c r="K36" s="11"/>
      <c r="L36" s="11"/>
      <c r="M36" s="11"/>
      <c r="N36" s="11"/>
      <c r="O36" s="11"/>
      <c r="P36" s="11"/>
      <c r="Q36" s="11"/>
      <c r="R36" s="11"/>
      <c r="S36" s="11"/>
    </row>
    <row r="37" spans="2:23" x14ac:dyDescent="0.2">
      <c r="B37" s="11" t="s">
        <v>21</v>
      </c>
      <c r="C37" s="3">
        <v>1.98037</v>
      </c>
      <c r="D37" s="3">
        <v>0</v>
      </c>
      <c r="E37" s="3">
        <v>0.155</v>
      </c>
      <c r="F37" s="3">
        <v>0</v>
      </c>
      <c r="G37" s="3">
        <v>0</v>
      </c>
      <c r="H37" s="3">
        <v>0</v>
      </c>
      <c r="I37" s="3">
        <v>49.714779999999998</v>
      </c>
      <c r="J37" s="3">
        <v>53.394550000000002</v>
      </c>
      <c r="K37" s="11"/>
      <c r="L37" s="11"/>
      <c r="M37" s="11"/>
      <c r="N37" s="11"/>
      <c r="O37" s="11"/>
      <c r="P37" s="11"/>
      <c r="Q37" s="11"/>
      <c r="R37" s="11"/>
      <c r="S37" s="11"/>
    </row>
    <row r="38" spans="2:23" x14ac:dyDescent="0.2">
      <c r="B38" s="11" t="s">
        <v>22</v>
      </c>
      <c r="C38" s="3">
        <v>10.770250000000001</v>
      </c>
      <c r="D38" s="3">
        <v>11.88</v>
      </c>
      <c r="E38" s="3">
        <v>30.417000000000002</v>
      </c>
      <c r="F38" s="3">
        <v>0</v>
      </c>
      <c r="G38" s="3">
        <v>0</v>
      </c>
      <c r="H38" s="3">
        <v>0</v>
      </c>
      <c r="I38" s="3">
        <v>18.35305</v>
      </c>
      <c r="J38" s="3">
        <v>17.985169999999997</v>
      </c>
      <c r="K38" s="11"/>
      <c r="L38" s="11"/>
      <c r="M38" s="11"/>
      <c r="N38" s="11"/>
      <c r="O38" s="11"/>
      <c r="P38" s="11"/>
      <c r="Q38" s="11"/>
      <c r="R38" s="11"/>
      <c r="S38" s="11"/>
    </row>
    <row r="39" spans="2:23" x14ac:dyDescent="0.2">
      <c r="B39" s="11" t="s">
        <v>23</v>
      </c>
      <c r="C39" s="3">
        <v>7.4398599999999995</v>
      </c>
      <c r="D39" s="3">
        <v>1.8839999999999999</v>
      </c>
      <c r="E39" s="3">
        <v>17.260999999999999</v>
      </c>
      <c r="F39" s="3">
        <v>0</v>
      </c>
      <c r="G39" s="3">
        <v>0</v>
      </c>
      <c r="H39" s="3">
        <v>0</v>
      </c>
      <c r="I39" s="3">
        <v>20.887220000000003</v>
      </c>
      <c r="J39" s="3">
        <v>23.81466</v>
      </c>
      <c r="K39" s="11"/>
      <c r="L39" s="11"/>
      <c r="M39" s="11"/>
      <c r="N39" s="11"/>
      <c r="O39" s="11"/>
      <c r="P39" s="11"/>
      <c r="Q39" s="11"/>
      <c r="R39" s="11"/>
      <c r="S39" s="11"/>
    </row>
    <row r="40" spans="2:23" x14ac:dyDescent="0.2">
      <c r="B40" s="11" t="s">
        <v>24</v>
      </c>
      <c r="C40" s="3">
        <v>0</v>
      </c>
      <c r="D40" s="3">
        <v>5.5759999999999996</v>
      </c>
      <c r="E40" s="3">
        <v>53.143999999999998</v>
      </c>
      <c r="F40" s="3">
        <v>0</v>
      </c>
      <c r="G40" s="3">
        <v>0</v>
      </c>
      <c r="H40" s="3">
        <v>0</v>
      </c>
      <c r="I40" s="3">
        <v>28.771249999999998</v>
      </c>
      <c r="J40" s="3">
        <v>27.63475</v>
      </c>
      <c r="K40" s="11"/>
      <c r="L40" s="11"/>
      <c r="M40" s="11"/>
      <c r="N40" s="11"/>
      <c r="O40" s="11"/>
      <c r="P40" s="11"/>
      <c r="Q40" s="11"/>
      <c r="R40" s="11"/>
      <c r="S40" s="11"/>
    </row>
    <row r="41" spans="2:23" x14ac:dyDescent="0.2">
      <c r="B41" s="11" t="s">
        <v>25</v>
      </c>
      <c r="C41" s="3">
        <v>12.59483</v>
      </c>
      <c r="D41" s="3">
        <v>16.117999999999999</v>
      </c>
      <c r="E41" s="3">
        <v>40.637999999999998</v>
      </c>
      <c r="F41" s="3">
        <v>8.6197499999999998</v>
      </c>
      <c r="G41" s="3">
        <v>0</v>
      </c>
      <c r="H41" s="3">
        <v>0</v>
      </c>
      <c r="I41" s="3">
        <v>22.072710000000001</v>
      </c>
      <c r="J41" s="3">
        <v>19.078869999999998</v>
      </c>
      <c r="K41" s="11"/>
      <c r="L41" s="11"/>
      <c r="M41" s="11"/>
      <c r="N41" s="11"/>
      <c r="O41" s="11"/>
      <c r="P41" s="11"/>
      <c r="Q41" s="11"/>
      <c r="R41" s="11"/>
      <c r="S41" s="11"/>
    </row>
    <row r="42" spans="2:23" x14ac:dyDescent="0.2">
      <c r="B42" s="11" t="s">
        <v>26</v>
      </c>
      <c r="C42" s="3">
        <v>24.290089999999999</v>
      </c>
      <c r="D42" s="3">
        <v>23.033000000000001</v>
      </c>
      <c r="E42" s="3">
        <v>38.701000000000001</v>
      </c>
      <c r="F42" s="3">
        <v>25.9376</v>
      </c>
      <c r="G42" s="3">
        <v>14.01296</v>
      </c>
      <c r="H42" s="3">
        <v>51.182050000000004</v>
      </c>
      <c r="I42" s="3">
        <v>19.417660000000001</v>
      </c>
      <c r="J42" s="3">
        <v>12.878579999999999</v>
      </c>
      <c r="K42" s="11"/>
      <c r="L42" s="11"/>
      <c r="M42" s="11"/>
      <c r="N42" s="11"/>
      <c r="O42" s="11"/>
      <c r="P42" s="11"/>
      <c r="Q42" s="11"/>
      <c r="R42" s="11"/>
      <c r="S42" s="11"/>
    </row>
    <row r="43" spans="2:23" x14ac:dyDescent="0.2">
      <c r="B43" s="11" t="s">
        <v>27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28.29766</v>
      </c>
      <c r="K43" s="11"/>
      <c r="L43" s="11"/>
      <c r="M43" s="11"/>
      <c r="N43" s="11"/>
      <c r="O43" s="11"/>
      <c r="P43" s="11"/>
      <c r="Q43" s="11"/>
      <c r="R43" s="11"/>
      <c r="S43" s="11"/>
    </row>
    <row r="44" spans="2:23" x14ac:dyDescent="0.2">
      <c r="B44" s="11" t="s">
        <v>28</v>
      </c>
      <c r="C44" s="3">
        <v>40.074300000000001</v>
      </c>
      <c r="D44" s="3">
        <v>49.997</v>
      </c>
      <c r="E44" s="3">
        <v>99.331000000000003</v>
      </c>
      <c r="F44" s="3">
        <v>39.90558</v>
      </c>
      <c r="G44" s="3">
        <v>0</v>
      </c>
      <c r="H44" s="3">
        <v>0</v>
      </c>
      <c r="I44" s="3">
        <v>48.54457</v>
      </c>
      <c r="J44" s="3">
        <v>40.35389</v>
      </c>
      <c r="K44" s="11"/>
      <c r="L44" s="11"/>
      <c r="M44" s="11"/>
      <c r="N44" s="11"/>
      <c r="O44" s="11"/>
      <c r="P44" s="11"/>
      <c r="Q44" s="11"/>
      <c r="R44" s="11"/>
      <c r="S44" s="11"/>
    </row>
    <row r="45" spans="2:23" s="22" customFormat="1" x14ac:dyDescent="0.2">
      <c r="B45" s="26" t="s">
        <v>29</v>
      </c>
      <c r="C45" s="21">
        <f t="shared" ref="C45:U45" si="2">SUM(C30:C44)</f>
        <v>208.82937000000001</v>
      </c>
      <c r="D45" s="21">
        <f t="shared" si="2"/>
        <v>224.08199999999999</v>
      </c>
      <c r="E45" s="21">
        <f t="shared" si="2"/>
        <v>592.83699999999999</v>
      </c>
      <c r="F45" s="21">
        <f t="shared" si="2"/>
        <v>143.18571</v>
      </c>
      <c r="G45" s="21">
        <f t="shared" si="2"/>
        <v>14.01296</v>
      </c>
      <c r="H45" s="21">
        <f t="shared" si="2"/>
        <v>61.958520000000007</v>
      </c>
      <c r="I45" s="21">
        <f t="shared" si="2"/>
        <v>499.99998000000011</v>
      </c>
      <c r="J45" s="21">
        <f t="shared" si="2"/>
        <v>500</v>
      </c>
      <c r="K45" s="21">
        <f t="shared" si="2"/>
        <v>0</v>
      </c>
      <c r="L45" s="21">
        <f t="shared" si="2"/>
        <v>0</v>
      </c>
      <c r="M45" s="21">
        <f t="shared" si="2"/>
        <v>0</v>
      </c>
      <c r="N45" s="21">
        <f t="shared" si="2"/>
        <v>0</v>
      </c>
      <c r="O45" s="21">
        <f t="shared" si="2"/>
        <v>0</v>
      </c>
      <c r="P45" s="21">
        <f t="shared" si="2"/>
        <v>0</v>
      </c>
      <c r="Q45" s="21">
        <f t="shared" si="2"/>
        <v>0</v>
      </c>
      <c r="R45" s="21">
        <f t="shared" si="2"/>
        <v>0</v>
      </c>
      <c r="S45" s="21">
        <f t="shared" si="2"/>
        <v>0</v>
      </c>
      <c r="T45" s="21">
        <f t="shared" si="2"/>
        <v>0</v>
      </c>
      <c r="U45" s="21">
        <f t="shared" si="2"/>
        <v>0</v>
      </c>
      <c r="V45" s="21">
        <f t="shared" ref="V45:W45" si="3">SUM(V30:V44)</f>
        <v>0</v>
      </c>
      <c r="W45" s="21">
        <f t="shared" si="3"/>
        <v>0</v>
      </c>
    </row>
    <row r="49" spans="2:23" x14ac:dyDescent="0.2">
      <c r="B49" t="s">
        <v>42</v>
      </c>
      <c r="C49" s="4"/>
      <c r="D49" s="4"/>
      <c r="E49" s="4"/>
      <c r="F49" s="4"/>
      <c r="G49" s="4"/>
      <c r="H49" s="4"/>
      <c r="I49" s="4"/>
      <c r="J49" s="2" t="s">
        <v>12</v>
      </c>
      <c r="K49" s="2" t="s">
        <v>13</v>
      </c>
      <c r="L49" s="4"/>
      <c r="M49" s="4"/>
      <c r="N49" s="4"/>
      <c r="O49" s="4"/>
      <c r="P49" s="4"/>
      <c r="Q49" s="4"/>
      <c r="R49" s="4"/>
      <c r="S49" s="4"/>
    </row>
    <row r="50" spans="2:23" x14ac:dyDescent="0.2">
      <c r="B50" s="4"/>
      <c r="C50" s="2">
        <v>2002</v>
      </c>
      <c r="D50" s="2">
        <v>2003</v>
      </c>
      <c r="E50" s="2">
        <v>2004</v>
      </c>
      <c r="F50" s="2">
        <v>2005</v>
      </c>
      <c r="G50" s="2">
        <v>2006</v>
      </c>
      <c r="H50" s="2">
        <v>2007</v>
      </c>
      <c r="I50" s="2">
        <v>2008</v>
      </c>
      <c r="J50" s="2">
        <v>2009</v>
      </c>
      <c r="K50" s="2">
        <v>2009</v>
      </c>
      <c r="L50" s="2">
        <v>2010</v>
      </c>
      <c r="M50" s="2">
        <v>2011</v>
      </c>
      <c r="N50" s="2">
        <v>2012</v>
      </c>
      <c r="O50" s="2">
        <v>2013</v>
      </c>
      <c r="P50" s="2">
        <v>2014</v>
      </c>
      <c r="Q50" s="2">
        <v>2015</v>
      </c>
      <c r="R50" s="2">
        <v>2016</v>
      </c>
      <c r="S50" s="2">
        <v>2017</v>
      </c>
      <c r="T50" s="16">
        <f>S50+1</f>
        <v>2018</v>
      </c>
      <c r="U50" s="16">
        <f>T50+1</f>
        <v>2019</v>
      </c>
      <c r="V50" s="16">
        <f>U50+1</f>
        <v>2020</v>
      </c>
      <c r="W50" s="16">
        <f>V50+1</f>
        <v>2021</v>
      </c>
    </row>
    <row r="51" spans="2:23" x14ac:dyDescent="0.2">
      <c r="B51" s="11" t="s">
        <v>14</v>
      </c>
      <c r="C51" s="11"/>
      <c r="D51" s="11"/>
      <c r="E51" s="11"/>
      <c r="F51" s="11"/>
      <c r="G51" s="11">
        <v>85.838499999999996</v>
      </c>
      <c r="H51" s="11">
        <v>103.1292</v>
      </c>
      <c r="I51" s="11">
        <v>103.4589</v>
      </c>
      <c r="J51" s="11">
        <v>103.3386</v>
      </c>
      <c r="K51" s="11"/>
      <c r="L51" s="11"/>
      <c r="M51" s="11"/>
      <c r="N51" s="11"/>
      <c r="O51" s="11"/>
      <c r="P51" s="11"/>
      <c r="Q51" s="11"/>
      <c r="R51" s="11"/>
      <c r="S51" s="11"/>
    </row>
    <row r="52" spans="2:23" x14ac:dyDescent="0.2">
      <c r="B52" s="11" t="s">
        <v>15</v>
      </c>
      <c r="C52" s="11"/>
      <c r="D52" s="11"/>
      <c r="E52" s="11"/>
      <c r="F52" s="11"/>
      <c r="G52" s="11">
        <v>36.071750000000002</v>
      </c>
      <c r="H52" s="11">
        <v>42.656999999999996</v>
      </c>
      <c r="I52" s="11">
        <v>42.194099999999999</v>
      </c>
      <c r="J52" s="11">
        <v>41.969099999999997</v>
      </c>
      <c r="K52" s="11"/>
      <c r="L52" s="11"/>
      <c r="M52" s="11"/>
      <c r="N52" s="11"/>
      <c r="O52" s="11"/>
      <c r="P52" s="11"/>
      <c r="Q52" s="11"/>
      <c r="R52" s="11"/>
      <c r="S52" s="11"/>
    </row>
    <row r="53" spans="2:23" x14ac:dyDescent="0.2">
      <c r="B53" s="11" t="s">
        <v>16</v>
      </c>
      <c r="C53" s="11"/>
      <c r="D53" s="11"/>
      <c r="E53" s="11"/>
      <c r="F53" s="11"/>
      <c r="G53" s="11">
        <v>91.132750000000001</v>
      </c>
      <c r="H53" s="11">
        <v>109.3566</v>
      </c>
      <c r="I53" s="11">
        <v>109.6404</v>
      </c>
      <c r="J53" s="11">
        <v>109.5504</v>
      </c>
      <c r="K53" s="11"/>
      <c r="L53" s="11"/>
      <c r="M53" s="11"/>
      <c r="N53" s="11"/>
      <c r="O53" s="11"/>
      <c r="P53" s="11"/>
      <c r="Q53" s="11"/>
      <c r="R53" s="11"/>
      <c r="S53" s="11"/>
    </row>
    <row r="54" spans="2:23" x14ac:dyDescent="0.2">
      <c r="B54" s="11" t="s">
        <v>17</v>
      </c>
      <c r="C54" s="11"/>
      <c r="D54" s="11"/>
      <c r="E54" s="11"/>
      <c r="F54" s="11"/>
      <c r="G54" s="11">
        <v>14.45</v>
      </c>
      <c r="H54" s="11">
        <v>17.0562</v>
      </c>
      <c r="I54" s="11">
        <v>16.773299999999999</v>
      </c>
      <c r="J54" s="11">
        <v>16.549199999999999</v>
      </c>
      <c r="K54" s="11"/>
      <c r="L54" s="11"/>
      <c r="M54" s="11"/>
      <c r="N54" s="11"/>
      <c r="O54" s="11"/>
      <c r="P54" s="11"/>
      <c r="Q54" s="11"/>
      <c r="R54" s="11"/>
      <c r="S54" s="11"/>
    </row>
    <row r="55" spans="2:23" x14ac:dyDescent="0.2">
      <c r="B55" s="11" t="s">
        <v>18</v>
      </c>
      <c r="C55" s="11"/>
      <c r="D55" s="11"/>
      <c r="E55" s="11"/>
      <c r="F55" s="11"/>
      <c r="G55" s="11">
        <v>7.1112500000000001</v>
      </c>
      <c r="H55" s="11">
        <v>8.4737999999999989</v>
      </c>
      <c r="I55" s="11">
        <v>8.3994</v>
      </c>
      <c r="J55" s="11">
        <v>8.3994</v>
      </c>
      <c r="K55" s="11"/>
      <c r="L55" s="11"/>
      <c r="M55" s="11"/>
      <c r="N55" s="11"/>
      <c r="O55" s="11"/>
      <c r="P55" s="11"/>
      <c r="Q55" s="11"/>
      <c r="R55" s="11"/>
      <c r="S55" s="11"/>
    </row>
    <row r="56" spans="2:23" x14ac:dyDescent="0.2">
      <c r="B56" s="11" t="s">
        <v>19</v>
      </c>
      <c r="C56" s="11"/>
      <c r="D56" s="11"/>
      <c r="E56" s="11"/>
      <c r="F56" s="11"/>
      <c r="G56" s="11">
        <v>3.742</v>
      </c>
      <c r="H56" s="11">
        <v>4.4756999999999998</v>
      </c>
      <c r="I56" s="11">
        <v>4.5206999999999997</v>
      </c>
      <c r="J56" s="11">
        <v>4.4756999999999998</v>
      </c>
      <c r="K56" s="11"/>
      <c r="L56" s="11"/>
      <c r="M56" s="11"/>
      <c r="N56" s="11"/>
      <c r="O56" s="11"/>
      <c r="P56" s="11"/>
      <c r="Q56" s="11"/>
      <c r="R56" s="11"/>
      <c r="S56" s="11"/>
    </row>
    <row r="57" spans="2:23" x14ac:dyDescent="0.2">
      <c r="B57" s="11" t="s">
        <v>20</v>
      </c>
      <c r="C57" s="11"/>
      <c r="D57" s="11"/>
      <c r="E57" s="11"/>
      <c r="F57" s="11"/>
      <c r="G57" s="11">
        <v>15.170500000000001</v>
      </c>
      <c r="H57" s="11">
        <v>18.354299999999999</v>
      </c>
      <c r="I57" s="11">
        <v>18.563700000000001</v>
      </c>
      <c r="J57" s="11">
        <v>18.773099999999999</v>
      </c>
      <c r="K57" s="11"/>
      <c r="L57" s="11"/>
      <c r="M57" s="11"/>
      <c r="N57" s="11"/>
      <c r="O57" s="11"/>
      <c r="P57" s="11"/>
      <c r="Q57" s="11"/>
      <c r="R57" s="11"/>
      <c r="S57" s="11"/>
    </row>
    <row r="58" spans="2:23" x14ac:dyDescent="0.2">
      <c r="B58" s="11" t="s">
        <v>21</v>
      </c>
      <c r="C58" s="11"/>
      <c r="D58" s="11"/>
      <c r="E58" s="11"/>
      <c r="F58" s="11"/>
      <c r="G58" s="11">
        <v>56.064999999999998</v>
      </c>
      <c r="H58" s="11">
        <v>67.994399999999999</v>
      </c>
      <c r="I58" s="11">
        <v>68.723699999999994</v>
      </c>
      <c r="J58" s="11">
        <v>69.065399999999997</v>
      </c>
      <c r="K58" s="11"/>
      <c r="L58" s="11"/>
      <c r="M58" s="11"/>
      <c r="N58" s="11"/>
      <c r="O58" s="11"/>
      <c r="P58" s="11"/>
      <c r="Q58" s="11"/>
      <c r="R58" s="11"/>
      <c r="S58" s="11"/>
    </row>
    <row r="59" spans="2:23" x14ac:dyDescent="0.2">
      <c r="B59" s="11" t="s">
        <v>22</v>
      </c>
      <c r="C59" s="11"/>
      <c r="D59" s="11"/>
      <c r="E59" s="11"/>
      <c r="F59" s="11"/>
      <c r="G59" s="11">
        <v>16.228750000000002</v>
      </c>
      <c r="H59" s="11">
        <v>19.325700000000001</v>
      </c>
      <c r="I59" s="11">
        <v>19.102499999999999</v>
      </c>
      <c r="J59" s="11">
        <v>19.1631</v>
      </c>
      <c r="K59" s="11"/>
      <c r="L59" s="11"/>
      <c r="M59" s="11"/>
      <c r="N59" s="11"/>
      <c r="O59" s="11"/>
      <c r="P59" s="11"/>
      <c r="Q59" s="11"/>
      <c r="R59" s="11"/>
      <c r="S59" s="11"/>
    </row>
    <row r="60" spans="2:23" x14ac:dyDescent="0.2">
      <c r="B60" s="11" t="s">
        <v>23</v>
      </c>
      <c r="C60" s="11"/>
      <c r="D60" s="11"/>
      <c r="E60" s="11"/>
      <c r="F60" s="11"/>
      <c r="G60" s="11">
        <v>23.680499999999999</v>
      </c>
      <c r="H60" s="11">
        <v>28.3734</v>
      </c>
      <c r="I60" s="11">
        <v>28.448700000000002</v>
      </c>
      <c r="J60" s="11">
        <v>28.630500000000001</v>
      </c>
      <c r="K60" s="11"/>
      <c r="L60" s="11"/>
      <c r="M60" s="11"/>
      <c r="N60" s="11"/>
      <c r="O60" s="11"/>
      <c r="P60" s="11"/>
      <c r="Q60" s="11"/>
      <c r="R60" s="11"/>
      <c r="S60" s="11"/>
    </row>
    <row r="61" spans="2:23" x14ac:dyDescent="0.2">
      <c r="B61" s="11" t="s">
        <v>24</v>
      </c>
      <c r="C61" s="11"/>
      <c r="D61" s="11"/>
      <c r="E61" s="11"/>
      <c r="F61" s="11"/>
      <c r="G61" s="11">
        <v>52.686250000000001</v>
      </c>
      <c r="H61" s="11">
        <v>57.705800000000004</v>
      </c>
      <c r="I61" s="11">
        <v>57.764600000000002</v>
      </c>
      <c r="J61" s="11">
        <v>57.897800000000004</v>
      </c>
      <c r="K61" s="11"/>
      <c r="L61" s="11"/>
      <c r="M61" s="11"/>
      <c r="N61" s="11"/>
      <c r="O61" s="11"/>
      <c r="P61" s="11"/>
      <c r="Q61" s="11"/>
      <c r="R61" s="11"/>
      <c r="S61" s="11"/>
    </row>
    <row r="62" spans="2:23" x14ac:dyDescent="0.2">
      <c r="B62" s="11" t="s">
        <v>25</v>
      </c>
      <c r="C62" s="11"/>
      <c r="D62" s="11"/>
      <c r="E62" s="11"/>
      <c r="F62" s="11"/>
      <c r="G62" s="11">
        <v>13.598750000000001</v>
      </c>
      <c r="H62" s="11">
        <v>16.109100000000002</v>
      </c>
      <c r="I62" s="11">
        <v>15.93</v>
      </c>
      <c r="J62" s="11">
        <v>15.766500000000001</v>
      </c>
      <c r="K62" s="11"/>
      <c r="L62" s="11"/>
      <c r="M62" s="11"/>
      <c r="N62" s="11"/>
      <c r="O62" s="11"/>
      <c r="P62" s="11"/>
      <c r="Q62" s="11"/>
      <c r="R62" s="11"/>
      <c r="S62" s="11"/>
    </row>
    <row r="63" spans="2:23" x14ac:dyDescent="0.2">
      <c r="B63" s="11" t="s">
        <v>26</v>
      </c>
      <c r="C63" s="11"/>
      <c r="D63" s="11"/>
      <c r="E63" s="11"/>
      <c r="F63" s="11"/>
      <c r="G63" s="11">
        <v>38.255000000000003</v>
      </c>
      <c r="H63" s="11">
        <v>40.7654</v>
      </c>
      <c r="I63" s="11">
        <v>40.794800000000002</v>
      </c>
      <c r="J63" s="11">
        <v>41.049199999999999</v>
      </c>
      <c r="K63" s="11"/>
      <c r="L63" s="11"/>
      <c r="M63" s="11"/>
      <c r="N63" s="11"/>
      <c r="O63" s="11"/>
      <c r="P63" s="11"/>
      <c r="Q63" s="11"/>
      <c r="R63" s="11"/>
      <c r="S63" s="11"/>
    </row>
    <row r="64" spans="2:23" x14ac:dyDescent="0.2">
      <c r="B64" s="11" t="s">
        <v>27</v>
      </c>
      <c r="C64" s="11"/>
      <c r="D64" s="11"/>
      <c r="E64" s="11"/>
      <c r="F64" s="11"/>
      <c r="G64" s="11">
        <v>67.953249999999997</v>
      </c>
      <c r="H64" s="11">
        <v>82.112399999999994</v>
      </c>
      <c r="I64" s="11">
        <v>81.9756</v>
      </c>
      <c r="J64" s="11">
        <v>82.020600000000002</v>
      </c>
      <c r="K64" s="11"/>
      <c r="L64" s="11"/>
      <c r="M64" s="11"/>
      <c r="N64" s="11"/>
      <c r="O64" s="11"/>
      <c r="P64" s="11"/>
      <c r="Q64" s="11"/>
      <c r="R64" s="11"/>
      <c r="S64" s="11"/>
    </row>
    <row r="65" spans="2:23" x14ac:dyDescent="0.2">
      <c r="B65" s="11" t="s">
        <v>28</v>
      </c>
      <c r="C65" s="11"/>
      <c r="D65" s="11"/>
      <c r="E65" s="11"/>
      <c r="F65" s="11"/>
      <c r="G65" s="11">
        <v>33.015749999999997</v>
      </c>
      <c r="H65" s="11">
        <v>39.110999999999997</v>
      </c>
      <c r="I65" s="11">
        <v>38.709600000000002</v>
      </c>
      <c r="J65" s="11">
        <v>38.351399999999998</v>
      </c>
      <c r="K65" s="11"/>
      <c r="L65" s="11"/>
      <c r="M65" s="11"/>
      <c r="N65" s="11"/>
      <c r="O65" s="11"/>
      <c r="P65" s="11"/>
      <c r="Q65" s="11"/>
      <c r="R65" s="11"/>
      <c r="S65" s="11"/>
    </row>
    <row r="66" spans="2:23" s="22" customFormat="1" x14ac:dyDescent="0.2">
      <c r="B66" s="26" t="s">
        <v>29</v>
      </c>
      <c r="C66" s="21">
        <f t="shared" ref="C66:U66" si="4">SUM(C51:C65)</f>
        <v>0</v>
      </c>
      <c r="D66" s="21">
        <f t="shared" si="4"/>
        <v>0</v>
      </c>
      <c r="E66" s="21">
        <f t="shared" si="4"/>
        <v>0</v>
      </c>
      <c r="F66" s="21">
        <f t="shared" si="4"/>
        <v>0</v>
      </c>
      <c r="G66" s="21">
        <f t="shared" si="4"/>
        <v>555</v>
      </c>
      <c r="H66" s="21">
        <f t="shared" si="4"/>
        <v>655</v>
      </c>
      <c r="I66" s="21">
        <f t="shared" si="4"/>
        <v>654.99999999999989</v>
      </c>
      <c r="J66" s="21">
        <f t="shared" si="4"/>
        <v>655</v>
      </c>
      <c r="K66" s="21">
        <f t="shared" si="4"/>
        <v>0</v>
      </c>
      <c r="L66" s="21">
        <f t="shared" si="4"/>
        <v>0</v>
      </c>
      <c r="M66" s="21">
        <f t="shared" si="4"/>
        <v>0</v>
      </c>
      <c r="N66" s="21">
        <f t="shared" si="4"/>
        <v>0</v>
      </c>
      <c r="O66" s="21">
        <f t="shared" si="4"/>
        <v>0</v>
      </c>
      <c r="P66" s="21">
        <f t="shared" si="4"/>
        <v>0</v>
      </c>
      <c r="Q66" s="21">
        <f t="shared" si="4"/>
        <v>0</v>
      </c>
      <c r="R66" s="21">
        <f t="shared" si="4"/>
        <v>0</v>
      </c>
      <c r="S66" s="21">
        <f t="shared" si="4"/>
        <v>0</v>
      </c>
      <c r="T66" s="21">
        <f t="shared" si="4"/>
        <v>0</v>
      </c>
      <c r="U66" s="21">
        <f t="shared" si="4"/>
        <v>0</v>
      </c>
      <c r="V66" s="21">
        <f t="shared" ref="V66:W66" si="5">SUM(V51:V65)</f>
        <v>0</v>
      </c>
      <c r="W66" s="21">
        <f t="shared" si="5"/>
        <v>0</v>
      </c>
    </row>
    <row r="70" spans="2:23" x14ac:dyDescent="0.2">
      <c r="B70" t="s">
        <v>43</v>
      </c>
      <c r="C70" s="4"/>
      <c r="D70" s="4"/>
      <c r="E70" s="4"/>
      <c r="F70" s="4"/>
      <c r="G70" s="4"/>
      <c r="H70" s="4"/>
      <c r="I70" s="4"/>
      <c r="J70" s="2" t="s">
        <v>12</v>
      </c>
      <c r="K70" s="2" t="s">
        <v>13</v>
      </c>
      <c r="L70" s="4"/>
      <c r="M70" s="4"/>
      <c r="N70" s="4"/>
      <c r="O70" s="4"/>
      <c r="P70" s="4"/>
      <c r="Q70" s="4"/>
      <c r="R70" s="4"/>
      <c r="S70" s="4"/>
    </row>
    <row r="71" spans="2:23" x14ac:dyDescent="0.2">
      <c r="B71" s="4"/>
      <c r="C71" s="2">
        <v>2002</v>
      </c>
      <c r="D71" s="2">
        <v>2003</v>
      </c>
      <c r="E71" s="2">
        <v>2004</v>
      </c>
      <c r="F71" s="2">
        <v>2005</v>
      </c>
      <c r="G71" s="2">
        <v>2006</v>
      </c>
      <c r="H71" s="2">
        <v>2007</v>
      </c>
      <c r="I71" s="2">
        <v>2008</v>
      </c>
      <c r="J71" s="2">
        <v>2009</v>
      </c>
      <c r="K71" s="2">
        <v>2009</v>
      </c>
      <c r="L71" s="2">
        <v>2010</v>
      </c>
      <c r="M71" s="2">
        <v>2011</v>
      </c>
      <c r="N71" s="2">
        <v>2012</v>
      </c>
      <c r="O71" s="2">
        <v>2013</v>
      </c>
      <c r="P71" s="2">
        <v>2014</v>
      </c>
      <c r="Q71" s="2">
        <v>2015</v>
      </c>
      <c r="R71" s="2">
        <v>2016</v>
      </c>
      <c r="S71" s="2">
        <v>2017</v>
      </c>
      <c r="T71" s="16">
        <f>S71+1</f>
        <v>2018</v>
      </c>
      <c r="U71" s="16">
        <f>T71+1</f>
        <v>2019</v>
      </c>
      <c r="V71" s="16">
        <f>U71+1</f>
        <v>2020</v>
      </c>
      <c r="W71" s="16">
        <f>V71+1</f>
        <v>2021</v>
      </c>
    </row>
    <row r="72" spans="2:23" x14ac:dyDescent="0.2">
      <c r="B72" s="11" t="s">
        <v>14</v>
      </c>
      <c r="C72" s="11"/>
      <c r="D72" s="11"/>
      <c r="E72" s="11"/>
      <c r="F72" s="11"/>
      <c r="G72" s="11"/>
      <c r="H72" s="11"/>
      <c r="I72" s="11"/>
      <c r="J72" s="3">
        <v>537.03312000000005</v>
      </c>
      <c r="K72" s="3"/>
      <c r="L72" s="11"/>
      <c r="M72" s="11"/>
      <c r="N72" s="11"/>
      <c r="O72" s="11"/>
      <c r="P72" s="11"/>
      <c r="Q72" s="11"/>
      <c r="R72" s="11"/>
      <c r="S72" s="11"/>
    </row>
    <row r="73" spans="2:23" x14ac:dyDescent="0.2">
      <c r="B73" s="11" t="s">
        <v>15</v>
      </c>
      <c r="C73" s="11"/>
      <c r="D73" s="11"/>
      <c r="E73" s="11"/>
      <c r="F73" s="11"/>
      <c r="G73" s="11"/>
      <c r="H73" s="11"/>
      <c r="I73" s="11"/>
      <c r="J73" s="3">
        <v>81.512969999999996</v>
      </c>
      <c r="K73" s="3"/>
      <c r="L73" s="11"/>
      <c r="M73" s="11"/>
      <c r="N73" s="11"/>
      <c r="O73" s="11"/>
      <c r="P73" s="11"/>
      <c r="Q73" s="11"/>
      <c r="R73" s="11"/>
      <c r="S73" s="11"/>
    </row>
    <row r="74" spans="2:23" x14ac:dyDescent="0.2">
      <c r="B74" s="11" t="s">
        <v>16</v>
      </c>
      <c r="C74" s="11"/>
      <c r="D74" s="11"/>
      <c r="E74" s="11"/>
      <c r="F74" s="11"/>
      <c r="G74" s="11"/>
      <c r="H74" s="11"/>
      <c r="I74" s="11"/>
      <c r="J74" s="3">
        <v>162.42142000000001</v>
      </c>
      <c r="K74" s="3"/>
      <c r="L74" s="11"/>
      <c r="M74" s="11"/>
      <c r="N74" s="11"/>
      <c r="O74" s="11"/>
      <c r="P74" s="11"/>
      <c r="Q74" s="11"/>
      <c r="R74" s="11"/>
      <c r="S74" s="11"/>
    </row>
    <row r="75" spans="2:23" x14ac:dyDescent="0.2">
      <c r="B75" s="11" t="s">
        <v>17</v>
      </c>
      <c r="C75" s="11"/>
      <c r="D75" s="11"/>
      <c r="E75" s="11"/>
      <c r="F75" s="11"/>
      <c r="G75" s="11"/>
      <c r="H75" s="11"/>
      <c r="I75" s="11"/>
      <c r="J75" s="3">
        <v>43.014270000000003</v>
      </c>
      <c r="K75" s="3"/>
      <c r="L75" s="11"/>
      <c r="M75" s="11"/>
      <c r="N75" s="11"/>
      <c r="O75" s="11"/>
      <c r="P75" s="11"/>
      <c r="Q75" s="11"/>
      <c r="R75" s="11"/>
      <c r="S75" s="11"/>
    </row>
    <row r="76" spans="2:23" x14ac:dyDescent="0.2">
      <c r="B76" s="11" t="s">
        <v>18</v>
      </c>
      <c r="C76" s="11"/>
      <c r="D76" s="11"/>
      <c r="E76" s="11"/>
      <c r="F76" s="11"/>
      <c r="G76" s="11"/>
      <c r="H76" s="11"/>
      <c r="I76" s="11"/>
      <c r="J76" s="3">
        <v>42.716760000000001</v>
      </c>
      <c r="K76" s="3"/>
      <c r="L76" s="11"/>
      <c r="M76" s="11"/>
      <c r="N76" s="11"/>
      <c r="O76" s="11"/>
      <c r="P76" s="11"/>
      <c r="Q76" s="11"/>
      <c r="R76" s="11"/>
      <c r="S76" s="11"/>
    </row>
    <row r="77" spans="2:23" x14ac:dyDescent="0.2">
      <c r="B77" s="11" t="s">
        <v>19</v>
      </c>
      <c r="C77" s="11"/>
      <c r="D77" s="11"/>
      <c r="E77" s="11"/>
      <c r="F77" s="11"/>
      <c r="G77" s="11"/>
      <c r="H77" s="11"/>
      <c r="I77" s="11"/>
      <c r="J77" s="3">
        <v>25.039960000000001</v>
      </c>
      <c r="K77" s="3"/>
      <c r="L77" s="11"/>
      <c r="M77" s="11"/>
      <c r="N77" s="11"/>
      <c r="O77" s="11"/>
      <c r="P77" s="11"/>
      <c r="Q77" s="11"/>
      <c r="R77" s="11"/>
      <c r="S77" s="11"/>
    </row>
    <row r="78" spans="2:23" x14ac:dyDescent="0.2">
      <c r="B78" s="11" t="s">
        <v>20</v>
      </c>
      <c r="C78" s="11"/>
      <c r="D78" s="11"/>
      <c r="E78" s="11"/>
      <c r="F78" s="11"/>
      <c r="G78" s="11"/>
      <c r="H78" s="11"/>
      <c r="I78" s="11"/>
      <c r="J78" s="3">
        <v>41.354610000000001</v>
      </c>
      <c r="K78" s="3"/>
      <c r="L78" s="11"/>
      <c r="M78" s="11"/>
      <c r="N78" s="11"/>
      <c r="O78" s="11"/>
      <c r="P78" s="11"/>
      <c r="Q78" s="11"/>
      <c r="R78" s="11"/>
      <c r="S78" s="11"/>
    </row>
    <row r="79" spans="2:23" x14ac:dyDescent="0.2">
      <c r="B79" s="11" t="s">
        <v>21</v>
      </c>
      <c r="C79" s="11"/>
      <c r="D79" s="11"/>
      <c r="E79" s="11"/>
      <c r="F79" s="11"/>
      <c r="G79" s="11"/>
      <c r="H79" s="11"/>
      <c r="I79" s="11"/>
      <c r="J79" s="3">
        <v>215.92549</v>
      </c>
      <c r="K79" s="3"/>
      <c r="L79" s="11"/>
      <c r="M79" s="11"/>
      <c r="N79" s="11"/>
      <c r="O79" s="11"/>
      <c r="P79" s="11"/>
      <c r="Q79" s="11"/>
      <c r="R79" s="11"/>
      <c r="S79" s="11"/>
    </row>
    <row r="80" spans="2:23" x14ac:dyDescent="0.2">
      <c r="B80" s="11" t="s">
        <v>22</v>
      </c>
      <c r="C80" s="11"/>
      <c r="D80" s="11"/>
      <c r="E80" s="11"/>
      <c r="F80" s="11"/>
      <c r="G80" s="11"/>
      <c r="H80" s="11"/>
      <c r="I80" s="11"/>
      <c r="J80" s="3">
        <v>74.182119999999998</v>
      </c>
      <c r="K80" s="3"/>
      <c r="L80" s="11"/>
      <c r="M80" s="11"/>
      <c r="N80" s="11"/>
      <c r="O80" s="11"/>
      <c r="P80" s="11"/>
      <c r="Q80" s="11"/>
      <c r="R80" s="11"/>
      <c r="S80" s="11"/>
    </row>
    <row r="81" spans="2:23" x14ac:dyDescent="0.2">
      <c r="B81" s="11" t="s">
        <v>23</v>
      </c>
      <c r="C81" s="11"/>
      <c r="D81" s="11"/>
      <c r="E81" s="11"/>
      <c r="F81" s="11"/>
      <c r="G81" s="11"/>
      <c r="H81" s="11"/>
      <c r="I81" s="11"/>
      <c r="J81" s="3">
        <v>42.484029999999997</v>
      </c>
      <c r="K81" s="3"/>
      <c r="L81" s="11"/>
      <c r="M81" s="11"/>
      <c r="N81" s="11"/>
      <c r="O81" s="11"/>
      <c r="P81" s="11"/>
      <c r="Q81" s="11"/>
      <c r="R81" s="11"/>
      <c r="S81" s="11"/>
    </row>
    <row r="82" spans="2:23" x14ac:dyDescent="0.2">
      <c r="B82" s="11" t="s">
        <v>24</v>
      </c>
      <c r="C82" s="11"/>
      <c r="D82" s="11"/>
      <c r="E82" s="11"/>
      <c r="F82" s="11"/>
      <c r="G82" s="11"/>
      <c r="H82" s="11"/>
      <c r="I82" s="11"/>
      <c r="J82" s="3">
        <v>46.516759999999998</v>
      </c>
      <c r="K82" s="3"/>
      <c r="L82" s="11"/>
      <c r="M82" s="11"/>
      <c r="N82" s="11"/>
      <c r="O82" s="11"/>
      <c r="P82" s="11"/>
      <c r="Q82" s="11"/>
      <c r="R82" s="11"/>
      <c r="S82" s="11"/>
    </row>
    <row r="83" spans="2:23" x14ac:dyDescent="0.2">
      <c r="B83" s="11" t="s">
        <v>25</v>
      </c>
      <c r="C83" s="11"/>
      <c r="D83" s="11"/>
      <c r="E83" s="11"/>
      <c r="F83" s="11"/>
      <c r="G83" s="11"/>
      <c r="H83" s="11"/>
      <c r="I83" s="11"/>
      <c r="J83" s="3">
        <v>11.10933</v>
      </c>
      <c r="K83" s="3"/>
      <c r="L83" s="11"/>
      <c r="M83" s="11"/>
      <c r="N83" s="11"/>
      <c r="O83" s="11"/>
      <c r="P83" s="11"/>
      <c r="Q83" s="11"/>
      <c r="R83" s="11"/>
      <c r="S83" s="11"/>
    </row>
    <row r="84" spans="2:23" x14ac:dyDescent="0.2">
      <c r="B84" s="11" t="s">
        <v>26</v>
      </c>
      <c r="C84" s="11"/>
      <c r="D84" s="11"/>
      <c r="E84" s="11"/>
      <c r="F84" s="11"/>
      <c r="G84" s="11"/>
      <c r="H84" s="11"/>
      <c r="I84" s="11"/>
      <c r="J84" s="3">
        <v>58.577750000000002</v>
      </c>
      <c r="K84" s="3"/>
      <c r="L84" s="11"/>
      <c r="M84" s="11"/>
      <c r="N84" s="11"/>
      <c r="O84" s="11"/>
      <c r="P84" s="11"/>
      <c r="Q84" s="11"/>
      <c r="R84" s="11"/>
      <c r="S84" s="11"/>
    </row>
    <row r="85" spans="2:23" x14ac:dyDescent="0.2">
      <c r="B85" s="11" t="s">
        <v>27</v>
      </c>
      <c r="C85" s="11"/>
      <c r="D85" s="11"/>
      <c r="E85" s="11"/>
      <c r="F85" s="11"/>
      <c r="G85" s="11"/>
      <c r="H85" s="11"/>
      <c r="I85" s="11"/>
      <c r="J85" s="3">
        <v>632.39880000000005</v>
      </c>
      <c r="K85" s="3"/>
      <c r="L85" s="11"/>
      <c r="M85" s="11"/>
      <c r="N85" s="11"/>
      <c r="O85" s="11"/>
      <c r="P85" s="11"/>
      <c r="Q85" s="11"/>
      <c r="R85" s="11"/>
      <c r="S85" s="11"/>
    </row>
    <row r="86" spans="2:23" x14ac:dyDescent="0.2">
      <c r="B86" s="11" t="s">
        <v>28</v>
      </c>
      <c r="C86" s="11"/>
      <c r="D86" s="11"/>
      <c r="E86" s="11"/>
      <c r="F86" s="11"/>
      <c r="G86" s="11"/>
      <c r="H86" s="11"/>
      <c r="I86" s="11"/>
      <c r="J86" s="3">
        <v>82.992360000000005</v>
      </c>
      <c r="K86" s="3"/>
      <c r="L86" s="11"/>
      <c r="M86" s="11"/>
      <c r="N86" s="11"/>
      <c r="O86" s="11"/>
      <c r="P86" s="11"/>
      <c r="Q86" s="11"/>
      <c r="R86" s="11"/>
      <c r="S86" s="11"/>
    </row>
    <row r="87" spans="2:23" s="22" customFormat="1" x14ac:dyDescent="0.2">
      <c r="B87" s="26" t="s">
        <v>29</v>
      </c>
      <c r="C87" s="21">
        <f t="shared" ref="C87:T87" si="6">SUM(C72:C86)</f>
        <v>0</v>
      </c>
      <c r="D87" s="21">
        <f t="shared" si="6"/>
        <v>0</v>
      </c>
      <c r="E87" s="21">
        <f t="shared" si="6"/>
        <v>0</v>
      </c>
      <c r="F87" s="21">
        <f t="shared" si="6"/>
        <v>0</v>
      </c>
      <c r="G87" s="21">
        <f t="shared" si="6"/>
        <v>0</v>
      </c>
      <c r="H87" s="21">
        <f t="shared" si="6"/>
        <v>0</v>
      </c>
      <c r="I87" s="21">
        <f t="shared" si="6"/>
        <v>0</v>
      </c>
      <c r="J87" s="21">
        <f t="shared" si="6"/>
        <v>2097.2797500000001</v>
      </c>
      <c r="K87" s="21">
        <f t="shared" si="6"/>
        <v>0</v>
      </c>
      <c r="L87" s="21">
        <f t="shared" si="6"/>
        <v>0</v>
      </c>
      <c r="M87" s="21">
        <f t="shared" si="6"/>
        <v>0</v>
      </c>
      <c r="N87" s="21">
        <f t="shared" si="6"/>
        <v>0</v>
      </c>
      <c r="O87" s="21">
        <f t="shared" si="6"/>
        <v>0</v>
      </c>
      <c r="P87" s="21">
        <f t="shared" si="6"/>
        <v>0</v>
      </c>
      <c r="Q87" s="21">
        <f t="shared" si="6"/>
        <v>0</v>
      </c>
      <c r="R87" s="21">
        <f t="shared" si="6"/>
        <v>0</v>
      </c>
      <c r="S87" s="21">
        <f t="shared" si="6"/>
        <v>0</v>
      </c>
      <c r="T87" s="21">
        <f t="shared" si="6"/>
        <v>0</v>
      </c>
      <c r="U87" s="21">
        <f t="shared" ref="U87:V87" si="7">SUM(U72:U86)</f>
        <v>0</v>
      </c>
      <c r="V87" s="21">
        <f t="shared" si="7"/>
        <v>0</v>
      </c>
      <c r="W87" s="21">
        <f t="shared" ref="W87" si="8">SUM(W72:W86)</f>
        <v>0</v>
      </c>
    </row>
    <row r="91" spans="2:23" x14ac:dyDescent="0.2">
      <c r="B91" t="s">
        <v>44</v>
      </c>
      <c r="C91" s="4"/>
      <c r="D91" s="4"/>
      <c r="E91" s="4"/>
      <c r="F91" s="4"/>
      <c r="G91" s="4"/>
      <c r="H91" s="4"/>
      <c r="I91" s="4"/>
      <c r="J91" s="2" t="s">
        <v>12</v>
      </c>
      <c r="K91" s="2" t="s">
        <v>13</v>
      </c>
      <c r="L91" s="4"/>
      <c r="M91" s="4"/>
      <c r="N91" s="4"/>
      <c r="O91" s="4"/>
      <c r="P91" s="4"/>
      <c r="Q91" s="4"/>
      <c r="R91" s="4"/>
      <c r="S91" s="4"/>
    </row>
    <row r="92" spans="2:23" x14ac:dyDescent="0.2">
      <c r="B92" s="4"/>
      <c r="C92" s="2">
        <v>2002</v>
      </c>
      <c r="D92" s="2">
        <v>2003</v>
      </c>
      <c r="E92" s="2">
        <v>2004</v>
      </c>
      <c r="F92" s="2">
        <v>2005</v>
      </c>
      <c r="G92" s="2">
        <v>2006</v>
      </c>
      <c r="H92" s="2">
        <v>2007</v>
      </c>
      <c r="I92" s="2">
        <v>2008</v>
      </c>
      <c r="J92" s="2">
        <v>2009</v>
      </c>
      <c r="K92" s="2">
        <v>2009</v>
      </c>
      <c r="L92" s="2">
        <v>2010</v>
      </c>
      <c r="M92" s="2">
        <v>2011</v>
      </c>
      <c r="N92" s="2">
        <v>2012</v>
      </c>
      <c r="O92" s="2">
        <v>2013</v>
      </c>
      <c r="P92" s="2">
        <v>2014</v>
      </c>
      <c r="Q92" s="2">
        <v>2015</v>
      </c>
      <c r="R92" s="2">
        <v>2016</v>
      </c>
      <c r="S92" s="2">
        <v>2017</v>
      </c>
      <c r="T92" s="16">
        <f>S92+1</f>
        <v>2018</v>
      </c>
      <c r="U92" s="16">
        <f>T92+1</f>
        <v>2019</v>
      </c>
      <c r="V92" s="16">
        <f>U92+1</f>
        <v>2020</v>
      </c>
      <c r="W92" s="16">
        <f>V92+1</f>
        <v>2021</v>
      </c>
    </row>
    <row r="93" spans="2:23" x14ac:dyDescent="0.2">
      <c r="B93" s="11" t="s">
        <v>14</v>
      </c>
      <c r="C93" s="11"/>
      <c r="D93" s="11"/>
      <c r="E93" s="11"/>
      <c r="F93" s="11"/>
      <c r="G93" s="11"/>
      <c r="H93" s="11"/>
      <c r="I93" s="11"/>
      <c r="J93" s="11"/>
      <c r="K93" s="3">
        <v>-1455.1821335669265</v>
      </c>
      <c r="L93" s="3">
        <v>-911.42167969645379</v>
      </c>
      <c r="M93" s="3">
        <v>-1019.9902222147994</v>
      </c>
      <c r="N93" s="3">
        <v>-958.52593349333438</v>
      </c>
      <c r="O93" s="3">
        <v>-839.31002763749711</v>
      </c>
      <c r="P93" s="3">
        <v>-763.27866101574909</v>
      </c>
      <c r="Q93" s="3">
        <v>-977.58444435881756</v>
      </c>
      <c r="R93" s="3">
        <v>-1246.7575674071941</v>
      </c>
      <c r="S93" s="3">
        <v>-1479.5656839978947</v>
      </c>
      <c r="T93" s="3">
        <v>-1517.659772822808</v>
      </c>
      <c r="U93" s="3">
        <v>-1468.2998260198146</v>
      </c>
      <c r="V93" s="3">
        <v>-1424.3305027296847</v>
      </c>
      <c r="W93" s="3">
        <v>-1522.4288105763226</v>
      </c>
    </row>
    <row r="94" spans="2:23" x14ac:dyDescent="0.2">
      <c r="B94" s="11" t="s">
        <v>15</v>
      </c>
      <c r="C94" s="11"/>
      <c r="D94" s="11"/>
      <c r="E94" s="11"/>
      <c r="F94" s="11"/>
      <c r="G94" s="11"/>
      <c r="H94" s="11"/>
      <c r="I94" s="11"/>
      <c r="J94" s="11"/>
      <c r="K94" s="3">
        <v>880.61976216635367</v>
      </c>
      <c r="L94" s="3">
        <v>1153.1243669347527</v>
      </c>
      <c r="M94" s="3">
        <v>1087.1266719455939</v>
      </c>
      <c r="N94" s="3">
        <v>986.36185821106255</v>
      </c>
      <c r="O94" s="3">
        <v>1097.7826020080161</v>
      </c>
      <c r="P94" s="3">
        <v>1184.1717955337836</v>
      </c>
      <c r="Q94" s="3">
        <v>1332.3800840253443</v>
      </c>
      <c r="R94" s="3">
        <v>1323.0905117342509</v>
      </c>
      <c r="S94" s="3">
        <v>1338.0091385816577</v>
      </c>
      <c r="T94" s="3">
        <v>1502.5057064905686</v>
      </c>
      <c r="U94" s="3">
        <v>1539.8943851556969</v>
      </c>
      <c r="V94" s="3">
        <v>1299.346666297919</v>
      </c>
      <c r="W94" s="3">
        <v>1671.0477809951071</v>
      </c>
    </row>
    <row r="95" spans="2:23" x14ac:dyDescent="0.2">
      <c r="B95" s="11" t="s">
        <v>16</v>
      </c>
      <c r="C95" s="11"/>
      <c r="D95" s="11"/>
      <c r="E95" s="11"/>
      <c r="F95" s="11"/>
      <c r="G95" s="11"/>
      <c r="H95" s="11"/>
      <c r="I95" s="11"/>
      <c r="J95" s="11"/>
      <c r="K95" s="3">
        <v>2659.0641340458751</v>
      </c>
      <c r="L95" s="3">
        <v>3540.5884965340447</v>
      </c>
      <c r="M95" s="3">
        <v>3555.8029139161972</v>
      </c>
      <c r="N95" s="3">
        <v>3502.2811209023002</v>
      </c>
      <c r="O95" s="3">
        <v>3546.0759605602125</v>
      </c>
      <c r="P95" s="3">
        <v>3909.200469422025</v>
      </c>
      <c r="Q95" s="3">
        <v>4307.2029046499738</v>
      </c>
      <c r="R95" s="3">
        <v>4343.3591921012066</v>
      </c>
      <c r="S95" s="3">
        <v>4435.7948876637656</v>
      </c>
      <c r="T95" s="3">
        <v>4774.1038278488941</v>
      </c>
      <c r="U95" s="3">
        <v>4842.1326445499435</v>
      </c>
      <c r="V95" s="3">
        <v>4196.3029228339801</v>
      </c>
      <c r="W95" s="3">
        <v>4841.0873628301524</v>
      </c>
    </row>
    <row r="96" spans="2:23" x14ac:dyDescent="0.2">
      <c r="B96" s="11" t="s">
        <v>17</v>
      </c>
      <c r="C96" s="11"/>
      <c r="D96" s="11"/>
      <c r="E96" s="11"/>
      <c r="F96" s="11"/>
      <c r="G96" s="11"/>
      <c r="H96" s="11"/>
      <c r="I96" s="11"/>
      <c r="J96" s="11"/>
      <c r="K96" s="3">
        <v>88.435850959392383</v>
      </c>
      <c r="L96" s="3">
        <v>167.77995203973569</v>
      </c>
      <c r="M96" s="3">
        <v>133.94778543528946</v>
      </c>
      <c r="N96" s="3">
        <v>108.79772946104163</v>
      </c>
      <c r="O96" s="3">
        <v>184.1308489573496</v>
      </c>
      <c r="P96" s="3">
        <v>212.35194104999937</v>
      </c>
      <c r="Q96" s="3">
        <v>248.851700114408</v>
      </c>
      <c r="R96" s="3">
        <v>265.34137510230562</v>
      </c>
      <c r="S96" s="3">
        <v>266.53651896975725</v>
      </c>
      <c r="T96" s="3">
        <v>335.69006083171053</v>
      </c>
      <c r="U96" s="3">
        <v>371.31609274142193</v>
      </c>
      <c r="V96" s="3">
        <v>315.18048811570998</v>
      </c>
      <c r="W96" s="3">
        <v>399.81733982975788</v>
      </c>
    </row>
    <row r="97" spans="2:23" x14ac:dyDescent="0.2">
      <c r="B97" s="11" t="s">
        <v>18</v>
      </c>
      <c r="C97" s="11"/>
      <c r="D97" s="11"/>
      <c r="E97" s="11"/>
      <c r="F97" s="11"/>
      <c r="G97" s="11"/>
      <c r="H97" s="11"/>
      <c r="I97" s="11"/>
      <c r="J97" s="11"/>
      <c r="K97" s="3">
        <v>-55.710616735243093</v>
      </c>
      <c r="L97" s="3">
        <v>-24.423260684312936</v>
      </c>
      <c r="M97" s="3">
        <v>-32.91517107120319</v>
      </c>
      <c r="N97" s="3">
        <v>-17.649627190033698</v>
      </c>
      <c r="O97" s="3">
        <v>-13.187333877837659</v>
      </c>
      <c r="P97" s="3">
        <v>1.6025171360802233</v>
      </c>
      <c r="Q97" s="3">
        <v>21.00277325408365</v>
      </c>
      <c r="R97" s="3">
        <v>27.14094384498776</v>
      </c>
      <c r="S97" s="3">
        <v>28.661232276585906</v>
      </c>
      <c r="T97" s="3">
        <v>46.182943974767113</v>
      </c>
      <c r="U97" s="3">
        <v>61.193520495820849</v>
      </c>
      <c r="V97" s="3">
        <v>34.905263842209024</v>
      </c>
      <c r="W97" s="3">
        <v>67.843471839667473</v>
      </c>
    </row>
    <row r="98" spans="2:23" x14ac:dyDescent="0.2">
      <c r="B98" s="11" t="s">
        <v>19</v>
      </c>
      <c r="C98" s="11"/>
      <c r="D98" s="11"/>
      <c r="E98" s="11"/>
      <c r="F98" s="11"/>
      <c r="G98" s="11"/>
      <c r="H98" s="11"/>
      <c r="I98" s="11"/>
      <c r="J98" s="11"/>
      <c r="K98" s="3">
        <v>21.557647444241297</v>
      </c>
      <c r="L98" s="3">
        <v>51.936344669591563</v>
      </c>
      <c r="M98" s="3">
        <v>45.561454256462525</v>
      </c>
      <c r="N98" s="3">
        <v>42.271003692296915</v>
      </c>
      <c r="O98" s="3">
        <v>51.008043676551097</v>
      </c>
      <c r="P98" s="3">
        <v>58.005550815971958</v>
      </c>
      <c r="Q98" s="3">
        <v>62.507043757949646</v>
      </c>
      <c r="R98" s="3">
        <v>54.010363541247898</v>
      </c>
      <c r="S98" s="3">
        <v>45.118354135355958</v>
      </c>
      <c r="T98" s="3">
        <v>68.906277068179975</v>
      </c>
      <c r="U98" s="3">
        <v>88.296241078958246</v>
      </c>
      <c r="V98" s="3">
        <v>80.82244784500142</v>
      </c>
      <c r="W98" s="3">
        <v>111.79966694560233</v>
      </c>
    </row>
    <row r="99" spans="2:23" x14ac:dyDescent="0.2">
      <c r="B99" s="11" t="s">
        <v>20</v>
      </c>
      <c r="C99" s="11"/>
      <c r="D99" s="11"/>
      <c r="E99" s="11"/>
      <c r="F99" s="11"/>
      <c r="G99" s="11"/>
      <c r="H99" s="11"/>
      <c r="I99" s="11"/>
      <c r="J99" s="11"/>
      <c r="K99" s="3">
        <v>365.37232802212498</v>
      </c>
      <c r="L99" s="3">
        <v>543.22279438717578</v>
      </c>
      <c r="M99" s="3">
        <v>537.43955726053696</v>
      </c>
      <c r="N99" s="3">
        <v>538.38823783125576</v>
      </c>
      <c r="O99" s="3">
        <v>548.91495932365797</v>
      </c>
      <c r="P99" s="3">
        <v>615.04846175207308</v>
      </c>
      <c r="Q99" s="3">
        <v>659.07484886003249</v>
      </c>
      <c r="R99" s="3">
        <v>660.02608351316894</v>
      </c>
      <c r="S99" s="3">
        <v>646.40081857324503</v>
      </c>
      <c r="T99" s="3">
        <v>737.87078432966837</v>
      </c>
      <c r="U99" s="3">
        <v>773.16762560911548</v>
      </c>
      <c r="V99" s="3">
        <v>625.5798309546708</v>
      </c>
      <c r="W99" s="3">
        <v>803.000983270907</v>
      </c>
    </row>
    <row r="100" spans="2:23" x14ac:dyDescent="0.2">
      <c r="B100" s="11" t="s">
        <v>21</v>
      </c>
      <c r="C100" s="11"/>
      <c r="D100" s="11"/>
      <c r="E100" s="11"/>
      <c r="F100" s="11"/>
      <c r="G100" s="11"/>
      <c r="H100" s="11"/>
      <c r="I100" s="11"/>
      <c r="J100" s="11"/>
      <c r="K100" s="3">
        <v>739.45826186802879</v>
      </c>
      <c r="L100" s="3">
        <v>1179.3800211030039</v>
      </c>
      <c r="M100" s="3">
        <v>1147.4665267818427</v>
      </c>
      <c r="N100" s="3">
        <v>1157.2785794760248</v>
      </c>
      <c r="O100" s="3">
        <v>1110.9572893612603</v>
      </c>
      <c r="P100" s="3">
        <v>964.91197215372085</v>
      </c>
      <c r="Q100" s="3">
        <v>1063.6245478557448</v>
      </c>
      <c r="R100" s="3">
        <v>1059.2291580421115</v>
      </c>
      <c r="S100" s="3">
        <v>1032.5863382554462</v>
      </c>
      <c r="T100" s="3">
        <v>1141.6264874287863</v>
      </c>
      <c r="U100" s="3">
        <v>1196.3842822619481</v>
      </c>
      <c r="V100" s="3">
        <v>1035.3963519822682</v>
      </c>
      <c r="W100" s="3">
        <v>1225.4135670334163</v>
      </c>
    </row>
    <row r="101" spans="2:23" x14ac:dyDescent="0.2">
      <c r="B101" s="11" t="s">
        <v>22</v>
      </c>
      <c r="C101" s="11"/>
      <c r="D101" s="11"/>
      <c r="E101" s="11"/>
      <c r="F101" s="11"/>
      <c r="G101" s="11"/>
      <c r="H101" s="11"/>
      <c r="I101" s="11"/>
      <c r="J101" s="11"/>
      <c r="K101" s="3">
        <v>-37.101856790718557</v>
      </c>
      <c r="L101" s="3">
        <v>49.465724114977093</v>
      </c>
      <c r="M101" s="3">
        <v>40.363308908747968</v>
      </c>
      <c r="N101" s="3">
        <v>28.042563614729715</v>
      </c>
      <c r="O101" s="3">
        <v>111.6800270988856</v>
      </c>
      <c r="P101" s="3">
        <v>119.46295302677709</v>
      </c>
      <c r="Q101" s="3">
        <v>115.21456510848293</v>
      </c>
      <c r="R101" s="3">
        <v>143.67052259372076</v>
      </c>
      <c r="S101" s="3">
        <v>151.94690491568417</v>
      </c>
      <c r="T101" s="3">
        <v>182.97310608470616</v>
      </c>
      <c r="U101" s="3">
        <v>218.62594251279006</v>
      </c>
      <c r="V101" s="3">
        <v>163.49094482000464</v>
      </c>
      <c r="W101" s="3">
        <v>258.80697799737118</v>
      </c>
    </row>
    <row r="102" spans="2:23" x14ac:dyDescent="0.2">
      <c r="B102" s="11" t="s">
        <v>23</v>
      </c>
      <c r="C102" s="11"/>
      <c r="D102" s="11"/>
      <c r="E102" s="11"/>
      <c r="F102" s="11"/>
      <c r="G102" s="11"/>
      <c r="H102" s="11"/>
      <c r="I102" s="11"/>
      <c r="J102" s="11"/>
      <c r="K102" s="3">
        <v>724.02236858725837</v>
      </c>
      <c r="L102" s="3">
        <v>958.16885248414792</v>
      </c>
      <c r="M102" s="3">
        <v>958.48213164151548</v>
      </c>
      <c r="N102" s="3">
        <v>938.81610046205606</v>
      </c>
      <c r="O102" s="3">
        <v>985.15546059759072</v>
      </c>
      <c r="P102" s="3">
        <v>1081.814046582434</v>
      </c>
      <c r="Q102" s="3">
        <v>1164.3212098145709</v>
      </c>
      <c r="R102" s="3">
        <v>1117.6841682739623</v>
      </c>
      <c r="S102" s="3">
        <v>1130.9099795184375</v>
      </c>
      <c r="T102" s="3">
        <v>1248.2357431545906</v>
      </c>
      <c r="U102" s="3">
        <v>1291.6496378596944</v>
      </c>
      <c r="V102" s="3">
        <v>1110.7371051713608</v>
      </c>
      <c r="W102" s="3">
        <v>1322.5132384686926</v>
      </c>
    </row>
    <row r="103" spans="2:23" x14ac:dyDescent="0.2">
      <c r="B103" s="11" t="s">
        <v>24</v>
      </c>
      <c r="C103" s="11"/>
      <c r="D103" s="11"/>
      <c r="E103" s="11"/>
      <c r="F103" s="11"/>
      <c r="G103" s="11"/>
      <c r="H103" s="11"/>
      <c r="I103" s="11"/>
      <c r="J103" s="11"/>
      <c r="K103" s="3">
        <v>1752.627312624671</v>
      </c>
      <c r="L103" s="3">
        <v>2305.9036547949927</v>
      </c>
      <c r="M103" s="3">
        <v>2263.9786943372924</v>
      </c>
      <c r="N103" s="3">
        <v>2207.1987840539741</v>
      </c>
      <c r="O103" s="3">
        <v>2195.3336964682662</v>
      </c>
      <c r="P103" s="3">
        <v>2341.1770507853794</v>
      </c>
      <c r="Q103" s="3">
        <v>2505.4676754147986</v>
      </c>
      <c r="R103" s="3">
        <v>2533.8182242410321</v>
      </c>
      <c r="S103" s="3">
        <v>2540.4290013799728</v>
      </c>
      <c r="T103" s="3">
        <v>2833.520570120686</v>
      </c>
      <c r="U103" s="3">
        <v>2951.6208458525221</v>
      </c>
      <c r="V103" s="3">
        <v>2706.0524785882021</v>
      </c>
      <c r="W103" s="3">
        <v>3091.3122075849888</v>
      </c>
    </row>
    <row r="104" spans="2:23" x14ac:dyDescent="0.2">
      <c r="B104" s="11" t="s">
        <v>25</v>
      </c>
      <c r="C104" s="11"/>
      <c r="D104" s="11"/>
      <c r="E104" s="11"/>
      <c r="F104" s="11"/>
      <c r="G104" s="11"/>
      <c r="H104" s="11"/>
      <c r="I104" s="11"/>
      <c r="J104" s="11"/>
      <c r="K104" s="3">
        <v>556.1454395292044</v>
      </c>
      <c r="L104" s="3">
        <v>679.58020629613657</v>
      </c>
      <c r="M104" s="3">
        <v>657.06889069641352</v>
      </c>
      <c r="N104" s="3">
        <v>628.05280299665128</v>
      </c>
      <c r="O104" s="3">
        <v>703.54845562749915</v>
      </c>
      <c r="P104" s="3">
        <v>747.16085847892691</v>
      </c>
      <c r="Q104" s="3">
        <v>789.43077716156745</v>
      </c>
      <c r="R104" s="3">
        <v>790.54515846742902</v>
      </c>
      <c r="S104" s="3">
        <v>809.65689647993872</v>
      </c>
      <c r="T104" s="3">
        <v>892.22085110807575</v>
      </c>
      <c r="U104" s="3">
        <v>914.40015444953042</v>
      </c>
      <c r="V104" s="3">
        <v>800.82634483317065</v>
      </c>
      <c r="W104" s="3">
        <v>936.54137287133585</v>
      </c>
    </row>
    <row r="105" spans="2:23" x14ac:dyDescent="0.2">
      <c r="B105" s="11" t="s">
        <v>26</v>
      </c>
      <c r="C105" s="11"/>
      <c r="D105" s="11"/>
      <c r="E105" s="11"/>
      <c r="F105" s="11"/>
      <c r="G105" s="11"/>
      <c r="H105" s="11"/>
      <c r="I105" s="11"/>
      <c r="J105" s="11"/>
      <c r="K105" s="3">
        <v>-230.14787835825518</v>
      </c>
      <c r="L105" s="3">
        <v>-190.23973319340644</v>
      </c>
      <c r="M105" s="3">
        <v>-178.68983939884993</v>
      </c>
      <c r="N105" s="3">
        <v>-207.21851250444342</v>
      </c>
      <c r="O105" s="3">
        <v>-104.13456481742151</v>
      </c>
      <c r="P105" s="3">
        <v>-125.71146532331636</v>
      </c>
      <c r="Q105" s="3">
        <v>-196.9395533793213</v>
      </c>
      <c r="R105" s="3">
        <v>-285.07030062187164</v>
      </c>
      <c r="S105" s="3">
        <v>-338.06792872131973</v>
      </c>
      <c r="T105" s="3">
        <v>-390.18718793698099</v>
      </c>
      <c r="U105" s="3">
        <v>-364.29249053584772</v>
      </c>
      <c r="V105" s="3">
        <v>-166.96965149991547</v>
      </c>
      <c r="W105" s="3">
        <v>-269.23959654997361</v>
      </c>
    </row>
    <row r="106" spans="2:23" x14ac:dyDescent="0.2">
      <c r="B106" s="11" t="s">
        <v>27</v>
      </c>
      <c r="C106" s="11"/>
      <c r="D106" s="11"/>
      <c r="E106" s="11"/>
      <c r="F106" s="11"/>
      <c r="G106" s="11"/>
      <c r="H106" s="11"/>
      <c r="I106" s="11"/>
      <c r="J106" s="11"/>
      <c r="K106" s="3">
        <v>-3180.3619941893448</v>
      </c>
      <c r="L106" s="3">
        <v>-2699.7607051247996</v>
      </c>
      <c r="M106" s="3">
        <v>-2793.5867748999353</v>
      </c>
      <c r="N106" s="3">
        <v>-2838.759400453413</v>
      </c>
      <c r="O106" s="3">
        <v>-2654.06469115447</v>
      </c>
      <c r="P106" s="3">
        <v>-2909.0139445017739</v>
      </c>
      <c r="Q106" s="3">
        <v>-3429.0221077688238</v>
      </c>
      <c r="R106" s="3">
        <v>-3518.4528137678208</v>
      </c>
      <c r="S106" s="3">
        <v>-3609.4461531097913</v>
      </c>
      <c r="T106" s="3">
        <v>-4039.3124625510336</v>
      </c>
      <c r="U106" s="3">
        <v>-4343.7670852631836</v>
      </c>
      <c r="V106" s="3">
        <v>-4259.4414415767751</v>
      </c>
      <c r="W106" s="3">
        <v>-4577.1570790008209</v>
      </c>
    </row>
    <row r="107" spans="2:23" x14ac:dyDescent="0.2">
      <c r="B107" s="11" t="s">
        <v>28</v>
      </c>
      <c r="C107" s="11"/>
      <c r="D107" s="11"/>
      <c r="E107" s="11"/>
      <c r="F107" s="11"/>
      <c r="G107" s="11"/>
      <c r="H107" s="11"/>
      <c r="I107" s="11"/>
      <c r="J107" s="11"/>
      <c r="K107" s="3">
        <v>486.99573041712119</v>
      </c>
      <c r="L107" s="3">
        <v>694.28896534043861</v>
      </c>
      <c r="M107" s="3">
        <v>650.90207240489326</v>
      </c>
      <c r="N107" s="3">
        <v>648.44819293982164</v>
      </c>
      <c r="O107" s="3">
        <v>756.55177380794885</v>
      </c>
      <c r="P107" s="3">
        <v>852.49695410368076</v>
      </c>
      <c r="Q107" s="3">
        <v>904.18247549001217</v>
      </c>
      <c r="R107" s="3">
        <v>872.74798034144669</v>
      </c>
      <c r="S107" s="3">
        <v>886.06919507915427</v>
      </c>
      <c r="T107" s="3">
        <v>975.35556487018675</v>
      </c>
      <c r="U107" s="3">
        <v>1017.7455292514123</v>
      </c>
      <c r="V107" s="3">
        <v>870.1467505218925</v>
      </c>
      <c r="W107" s="3">
        <v>1068.824516460123</v>
      </c>
    </row>
    <row r="108" spans="2:23" s="22" customFormat="1" x14ac:dyDescent="0.2">
      <c r="B108" s="26" t="s">
        <v>29</v>
      </c>
      <c r="C108" s="21">
        <f t="shared" ref="C108:W108" si="9">SUM(C93:C107)</f>
        <v>0</v>
      </c>
      <c r="D108" s="21">
        <f t="shared" si="9"/>
        <v>0</v>
      </c>
      <c r="E108" s="21">
        <f t="shared" si="9"/>
        <v>0</v>
      </c>
      <c r="F108" s="21">
        <f t="shared" si="9"/>
        <v>0</v>
      </c>
      <c r="G108" s="21">
        <f t="shared" si="9"/>
        <v>0</v>
      </c>
      <c r="H108" s="21">
        <f t="shared" si="9"/>
        <v>0</v>
      </c>
      <c r="I108" s="21">
        <f t="shared" si="9"/>
        <v>0</v>
      </c>
      <c r="J108" s="21">
        <f t="shared" si="9"/>
        <v>0</v>
      </c>
      <c r="K108" s="21">
        <f t="shared" si="9"/>
        <v>3315.7943560237827</v>
      </c>
      <c r="L108" s="21">
        <f t="shared" si="9"/>
        <v>7497.5940000000228</v>
      </c>
      <c r="M108" s="21">
        <f t="shared" si="9"/>
        <v>7052.9579999999969</v>
      </c>
      <c r="N108" s="21">
        <f t="shared" si="9"/>
        <v>6763.7834999999914</v>
      </c>
      <c r="O108" s="21">
        <f t="shared" si="9"/>
        <v>7680.4425000000119</v>
      </c>
      <c r="P108" s="21">
        <f t="shared" si="9"/>
        <v>8289.4005000000143</v>
      </c>
      <c r="Q108" s="21">
        <f t="shared" si="9"/>
        <v>8569.7145000000055</v>
      </c>
      <c r="R108" s="21">
        <f t="shared" si="9"/>
        <v>8140.3829999999816</v>
      </c>
      <c r="S108" s="21">
        <f t="shared" si="9"/>
        <v>7885.0394999999944</v>
      </c>
      <c r="T108" s="21">
        <f t="shared" si="9"/>
        <v>8792.0324999999975</v>
      </c>
      <c r="U108" s="21">
        <f t="shared" si="9"/>
        <v>9090.0675000000083</v>
      </c>
      <c r="V108" s="21">
        <f t="shared" si="9"/>
        <v>7388.0460000000121</v>
      </c>
      <c r="W108" s="21">
        <f t="shared" si="9"/>
        <v>9429.1830000000045</v>
      </c>
    </row>
    <row r="112" spans="2:23" x14ac:dyDescent="0.2">
      <c r="B112" t="s">
        <v>45</v>
      </c>
      <c r="C112" s="4"/>
      <c r="D112" s="4"/>
      <c r="E112" s="4"/>
      <c r="F112" s="4"/>
      <c r="G112" s="4"/>
      <c r="H112" s="4"/>
      <c r="I112" s="4"/>
      <c r="J112" s="2" t="s">
        <v>12</v>
      </c>
      <c r="K112" s="2" t="s">
        <v>13</v>
      </c>
      <c r="L112" s="4"/>
      <c r="M112" s="4"/>
      <c r="N112" s="4"/>
      <c r="O112" s="4"/>
      <c r="P112" s="4"/>
      <c r="Q112" s="4"/>
      <c r="R112" s="4"/>
      <c r="S112" s="4"/>
    </row>
    <row r="113" spans="2:23" x14ac:dyDescent="0.2">
      <c r="B113" s="4"/>
      <c r="C113" s="2">
        <v>2002</v>
      </c>
      <c r="D113" s="2">
        <v>2003</v>
      </c>
      <c r="E113" s="2">
        <v>2004</v>
      </c>
      <c r="F113" s="2">
        <v>2005</v>
      </c>
      <c r="G113" s="2">
        <v>2006</v>
      </c>
      <c r="H113" s="2">
        <v>2007</v>
      </c>
      <c r="I113" s="2">
        <v>2008</v>
      </c>
      <c r="J113" s="2">
        <v>2009</v>
      </c>
      <c r="K113" s="2">
        <v>2009</v>
      </c>
      <c r="L113" s="2">
        <v>2010</v>
      </c>
      <c r="M113" s="2">
        <v>2011</v>
      </c>
      <c r="N113" s="2">
        <v>2012</v>
      </c>
      <c r="O113" s="2">
        <v>2013</v>
      </c>
      <c r="P113" s="2">
        <v>2014</v>
      </c>
      <c r="Q113" s="2">
        <v>2015</v>
      </c>
      <c r="R113" s="2">
        <v>2016</v>
      </c>
      <c r="S113" s="2">
        <v>2017</v>
      </c>
      <c r="T113" s="16">
        <f>S113+1</f>
        <v>2018</v>
      </c>
      <c r="U113" s="16">
        <f>T113+1</f>
        <v>2019</v>
      </c>
      <c r="V113" s="16">
        <f>U113+1</f>
        <v>2020</v>
      </c>
      <c r="W113" s="16">
        <f>V113+1</f>
        <v>2021</v>
      </c>
    </row>
    <row r="114" spans="2:23" x14ac:dyDescent="0.2">
      <c r="B114" s="11" t="s">
        <v>14</v>
      </c>
      <c r="C114" s="11"/>
      <c r="D114" s="11"/>
      <c r="E114" s="11"/>
      <c r="F114" s="11"/>
      <c r="G114" s="11"/>
      <c r="H114" s="11"/>
      <c r="I114" s="11"/>
      <c r="J114" s="11"/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12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</row>
    <row r="115" spans="2:23" x14ac:dyDescent="0.2">
      <c r="B115" s="11" t="s">
        <v>15</v>
      </c>
      <c r="C115" s="11"/>
      <c r="D115" s="11"/>
      <c r="E115" s="11"/>
      <c r="F115" s="11"/>
      <c r="G115" s="11"/>
      <c r="H115" s="11"/>
      <c r="I115" s="11"/>
      <c r="J115" s="11"/>
      <c r="K115" s="3">
        <v>242.78807390630993</v>
      </c>
      <c r="L115" s="3">
        <v>380.00590057572452</v>
      </c>
      <c r="M115" s="3">
        <v>337.40058056135393</v>
      </c>
      <c r="N115" s="3">
        <v>248.57984597288939</v>
      </c>
      <c r="O115" s="3">
        <v>262.33619240104196</v>
      </c>
      <c r="P115" s="3">
        <v>202.74374127373463</v>
      </c>
      <c r="Q115" s="12">
        <v>236.90911918083492</v>
      </c>
      <c r="R115" s="3">
        <v>237.03608364445205</v>
      </c>
      <c r="S115" s="3">
        <v>192.41321403887616</v>
      </c>
      <c r="T115" s="3">
        <v>212.76116778993585</v>
      </c>
      <c r="U115" s="3">
        <v>251.59684118925196</v>
      </c>
      <c r="V115" s="3">
        <v>326.33702551839815</v>
      </c>
      <c r="W115" s="3">
        <v>438.9806696358097</v>
      </c>
    </row>
    <row r="116" spans="2:23" x14ac:dyDescent="0.2">
      <c r="B116" s="11" t="s">
        <v>16</v>
      </c>
      <c r="C116" s="11"/>
      <c r="D116" s="11"/>
      <c r="E116" s="11"/>
      <c r="F116" s="11"/>
      <c r="G116" s="11"/>
      <c r="H116" s="11"/>
      <c r="I116" s="11"/>
      <c r="J116" s="11"/>
      <c r="K116" s="3">
        <v>308.56201224047186</v>
      </c>
      <c r="L116" s="3">
        <v>499.88723936524502</v>
      </c>
      <c r="M116" s="3">
        <v>463.39629882537923</v>
      </c>
      <c r="N116" s="3">
        <v>370.81392753106365</v>
      </c>
      <c r="O116" s="3">
        <v>420.01222711785744</v>
      </c>
      <c r="P116" s="3">
        <v>685.08105003971832</v>
      </c>
      <c r="Q116" s="12">
        <v>473.70191469239307</v>
      </c>
      <c r="R116" s="3">
        <v>451.14067428825859</v>
      </c>
      <c r="S116" s="3">
        <v>662.9947354804915</v>
      </c>
      <c r="T116" s="3">
        <v>741.43011460600485</v>
      </c>
      <c r="U116" s="3">
        <v>827.89588567521071</v>
      </c>
      <c r="V116" s="3">
        <v>412.19768834290358</v>
      </c>
      <c r="W116" s="3">
        <v>532.10988199197072</v>
      </c>
    </row>
    <row r="117" spans="2:23" x14ac:dyDescent="0.2">
      <c r="B117" s="11" t="s">
        <v>17</v>
      </c>
      <c r="C117" s="11"/>
      <c r="D117" s="11"/>
      <c r="E117" s="11"/>
      <c r="F117" s="11"/>
      <c r="G117" s="11"/>
      <c r="H117" s="11"/>
      <c r="I117" s="11"/>
      <c r="J117" s="11"/>
      <c r="K117" s="3">
        <v>90.926311761814574</v>
      </c>
      <c r="L117" s="3">
        <v>144.69459453830211</v>
      </c>
      <c r="M117" s="3">
        <v>128.95189912566167</v>
      </c>
      <c r="N117" s="3">
        <v>94.781336773484185</v>
      </c>
      <c r="O117" s="3">
        <v>100.2171699025279</v>
      </c>
      <c r="P117" s="3">
        <v>77.961172487914283</v>
      </c>
      <c r="Q117" s="12">
        <v>91.693699965414993</v>
      </c>
      <c r="R117" s="3">
        <v>92.298179946754317</v>
      </c>
      <c r="S117" s="3">
        <v>74.601772520563799</v>
      </c>
      <c r="T117" s="3">
        <v>82.503523962583031</v>
      </c>
      <c r="U117" s="3">
        <v>96.988787060985644</v>
      </c>
      <c r="V117" s="3">
        <v>124.90258704469055</v>
      </c>
      <c r="W117" s="3">
        <v>166.99181124947853</v>
      </c>
    </row>
    <row r="118" spans="2:23" x14ac:dyDescent="0.2">
      <c r="B118" s="11" t="s">
        <v>18</v>
      </c>
      <c r="C118" s="11"/>
      <c r="D118" s="11"/>
      <c r="E118" s="11"/>
      <c r="F118" s="11"/>
      <c r="G118" s="11"/>
      <c r="H118" s="11"/>
      <c r="I118" s="11"/>
      <c r="J118" s="11"/>
      <c r="K118" s="3">
        <v>16.195796699186651</v>
      </c>
      <c r="L118" s="3">
        <v>0</v>
      </c>
      <c r="M118" s="3">
        <v>25.246443549644788</v>
      </c>
      <c r="N118" s="3">
        <v>20.153517715143664</v>
      </c>
      <c r="O118" s="3">
        <v>54.498694390548721</v>
      </c>
      <c r="P118" s="3">
        <v>0</v>
      </c>
      <c r="Q118" s="12">
        <v>49.867536614577645</v>
      </c>
      <c r="R118" s="3">
        <v>50.316924247295077</v>
      </c>
      <c r="S118" s="3">
        <v>40.864384886722355</v>
      </c>
      <c r="T118" s="3">
        <v>44.951238696467726</v>
      </c>
      <c r="U118" s="3">
        <v>53.307831089164104</v>
      </c>
      <c r="V118" s="3">
        <v>69.755478703454401</v>
      </c>
      <c r="W118" s="3">
        <v>29.317855187019177</v>
      </c>
    </row>
    <row r="119" spans="2:23" x14ac:dyDescent="0.2">
      <c r="B119" s="11" t="s">
        <v>19</v>
      </c>
      <c r="C119" s="11"/>
      <c r="D119" s="11"/>
      <c r="E119" s="11"/>
      <c r="F119" s="11"/>
      <c r="G119" s="11"/>
      <c r="H119" s="11"/>
      <c r="I119" s="11"/>
      <c r="J119" s="11"/>
      <c r="K119" s="3">
        <v>0</v>
      </c>
      <c r="L119" s="3">
        <v>12.32063441611948</v>
      </c>
      <c r="M119" s="3">
        <v>34.989432078294087</v>
      </c>
      <c r="N119" s="3">
        <v>8.7143774899227733</v>
      </c>
      <c r="O119" s="3">
        <v>27.061913248236401</v>
      </c>
      <c r="P119" s="3">
        <v>19.691774718269741</v>
      </c>
      <c r="Q119" s="12">
        <v>23.64019859557472</v>
      </c>
      <c r="R119" s="3">
        <v>24.132448255260758</v>
      </c>
      <c r="S119" s="3">
        <v>19.326248757733488</v>
      </c>
      <c r="T119" s="3">
        <v>21.518673369273092</v>
      </c>
      <c r="U119" s="3">
        <v>25.900894909343872</v>
      </c>
      <c r="V119" s="3">
        <v>10.078798893034064</v>
      </c>
      <c r="W119" s="3">
        <v>0</v>
      </c>
    </row>
    <row r="120" spans="2:23" x14ac:dyDescent="0.2">
      <c r="B120" s="11" t="s">
        <v>20</v>
      </c>
      <c r="C120" s="11"/>
      <c r="D120" s="11"/>
      <c r="E120" s="11"/>
      <c r="F120" s="11"/>
      <c r="G120" s="11"/>
      <c r="H120" s="11"/>
      <c r="I120" s="11"/>
      <c r="J120" s="11"/>
      <c r="K120" s="3">
        <v>50.372280813861146</v>
      </c>
      <c r="L120" s="3">
        <v>80.043074088982237</v>
      </c>
      <c r="M120" s="3">
        <v>74.72577352181564</v>
      </c>
      <c r="N120" s="3">
        <v>60.31577341567079</v>
      </c>
      <c r="O120" s="3">
        <v>68.128642536464966</v>
      </c>
      <c r="P120" s="3">
        <v>74.607531550425662</v>
      </c>
      <c r="Q120" s="12">
        <v>76.056707472651723</v>
      </c>
      <c r="R120" s="3">
        <v>71.869083079213127</v>
      </c>
      <c r="S120" s="3">
        <v>69.769907843788602</v>
      </c>
      <c r="T120" s="3">
        <v>77.620120599970249</v>
      </c>
      <c r="U120" s="3">
        <v>83.813778700430177</v>
      </c>
      <c r="V120" s="3">
        <v>66.905838799378685</v>
      </c>
      <c r="W120" s="3">
        <v>86.097627299527574</v>
      </c>
    </row>
    <row r="121" spans="2:23" x14ac:dyDescent="0.2">
      <c r="B121" s="11" t="s">
        <v>21</v>
      </c>
      <c r="C121" s="11"/>
      <c r="D121" s="11"/>
      <c r="E121" s="11"/>
      <c r="F121" s="11"/>
      <c r="G121" s="11"/>
      <c r="H121" s="11"/>
      <c r="I121" s="11"/>
      <c r="J121" s="11"/>
      <c r="K121" s="3">
        <v>0</v>
      </c>
      <c r="L121" s="3">
        <v>0</v>
      </c>
      <c r="M121" s="3">
        <v>0</v>
      </c>
      <c r="N121" s="3">
        <v>196.18948483389426</v>
      </c>
      <c r="O121" s="3">
        <v>221.25731145976312</v>
      </c>
      <c r="P121" s="3">
        <v>374.57664576181685</v>
      </c>
      <c r="Q121" s="12">
        <v>434.95727028106103</v>
      </c>
      <c r="R121" s="3">
        <v>434.42479368137595</v>
      </c>
      <c r="S121" s="3">
        <v>353.99837722456613</v>
      </c>
      <c r="T121" s="3">
        <v>396.72296971702411</v>
      </c>
      <c r="U121" s="3">
        <v>263.29110020569397</v>
      </c>
      <c r="V121" s="3">
        <v>210.42049616386521</v>
      </c>
      <c r="W121" s="3">
        <v>271.35652464647569</v>
      </c>
    </row>
    <row r="122" spans="2:23" x14ac:dyDescent="0.2">
      <c r="B122" s="11" t="s">
        <v>22</v>
      </c>
      <c r="C122" s="11"/>
      <c r="D122" s="11"/>
      <c r="E122" s="11"/>
      <c r="F122" s="11"/>
      <c r="G122" s="11"/>
      <c r="H122" s="11"/>
      <c r="I122" s="11"/>
      <c r="J122" s="11"/>
      <c r="K122" s="3">
        <v>32.645734040726126</v>
      </c>
      <c r="L122" s="3">
        <v>51.218504302082472</v>
      </c>
      <c r="M122" s="3">
        <v>145.80516663909643</v>
      </c>
      <c r="N122" s="3">
        <v>107.07040001334821</v>
      </c>
      <c r="O122" s="3">
        <v>42.33460490319591</v>
      </c>
      <c r="P122" s="3">
        <v>80.865522456294144</v>
      </c>
      <c r="Q122" s="12">
        <v>96.920690147907465</v>
      </c>
      <c r="R122" s="3">
        <v>98.762831357144861</v>
      </c>
      <c r="S122" s="3">
        <v>77.769877105486103</v>
      </c>
      <c r="T122" s="3">
        <v>87.18223854085835</v>
      </c>
      <c r="U122" s="3">
        <v>51.280933650191905</v>
      </c>
      <c r="V122" s="3">
        <v>40.120756544322241</v>
      </c>
      <c r="W122" s="3">
        <v>49.931234946156046</v>
      </c>
    </row>
    <row r="123" spans="2:23" x14ac:dyDescent="0.2">
      <c r="B123" s="11" t="s">
        <v>23</v>
      </c>
      <c r="C123" s="11"/>
      <c r="D123" s="11"/>
      <c r="E123" s="11"/>
      <c r="F123" s="11"/>
      <c r="G123" s="11"/>
      <c r="H123" s="11"/>
      <c r="I123" s="11"/>
      <c r="J123" s="11"/>
      <c r="K123" s="3">
        <v>76.320515313441661</v>
      </c>
      <c r="L123" s="3">
        <v>119.23738871034305</v>
      </c>
      <c r="M123" s="3">
        <v>111.5526643327682</v>
      </c>
      <c r="N123" s="3">
        <v>88.792944431172046</v>
      </c>
      <c r="O123" s="3">
        <v>207.36616879954761</v>
      </c>
      <c r="P123" s="3">
        <v>164.39261144685335</v>
      </c>
      <c r="Q123" s="12">
        <v>191.93165848251328</v>
      </c>
      <c r="R123" s="3">
        <v>191.5159901920581</v>
      </c>
      <c r="S123" s="3">
        <v>156.35485678554127</v>
      </c>
      <c r="T123" s="3">
        <v>173.88066667923556</v>
      </c>
      <c r="U123" s="3">
        <v>203.41859305230065</v>
      </c>
      <c r="V123" s="3">
        <v>93.632156350902534</v>
      </c>
      <c r="W123" s="3">
        <v>119.96966085469631</v>
      </c>
    </row>
    <row r="124" spans="2:23" x14ac:dyDescent="0.2">
      <c r="B124" s="11" t="s">
        <v>24</v>
      </c>
      <c r="C124" s="11"/>
      <c r="D124" s="11"/>
      <c r="E124" s="11"/>
      <c r="F124" s="11"/>
      <c r="G124" s="11"/>
      <c r="H124" s="11"/>
      <c r="I124" s="11"/>
      <c r="J124" s="11"/>
      <c r="K124" s="3">
        <v>69.199915169197681</v>
      </c>
      <c r="L124" s="3">
        <v>115.35370091523635</v>
      </c>
      <c r="M124" s="3">
        <v>105.18705691656045</v>
      </c>
      <c r="N124" s="3">
        <v>194.40849933565187</v>
      </c>
      <c r="O124" s="3">
        <v>202.28823894000254</v>
      </c>
      <c r="P124" s="3">
        <v>157.71387062164052</v>
      </c>
      <c r="Q124" s="12">
        <v>187.15920404869814</v>
      </c>
      <c r="R124" s="3">
        <v>102.11533161575927</v>
      </c>
      <c r="S124" s="3">
        <v>99.866063599611806</v>
      </c>
      <c r="T124" s="3">
        <v>113.34113687383199</v>
      </c>
      <c r="U124" s="3">
        <v>122.06666071942753</v>
      </c>
      <c r="V124" s="3">
        <v>100.36866656559992</v>
      </c>
      <c r="W124" s="3">
        <v>133.67640042965272</v>
      </c>
    </row>
    <row r="125" spans="2:23" x14ac:dyDescent="0.2">
      <c r="B125" s="11" t="s">
        <v>25</v>
      </c>
      <c r="C125" s="11"/>
      <c r="D125" s="11"/>
      <c r="E125" s="11"/>
      <c r="F125" s="11"/>
      <c r="G125" s="11"/>
      <c r="H125" s="11"/>
      <c r="I125" s="11"/>
      <c r="J125" s="11"/>
      <c r="K125" s="3">
        <v>102.50382726749578</v>
      </c>
      <c r="L125" s="3">
        <v>164.47071452338659</v>
      </c>
      <c r="M125" s="3">
        <v>65.659308510968742</v>
      </c>
      <c r="N125" s="3">
        <v>109.86167522307447</v>
      </c>
      <c r="O125" s="3">
        <v>115.61926695169328</v>
      </c>
      <c r="P125" s="3">
        <v>93.348840320492826</v>
      </c>
      <c r="Q125" s="12">
        <v>107.73310918617497</v>
      </c>
      <c r="R125" s="3">
        <v>107.53747150645788</v>
      </c>
      <c r="S125" s="3">
        <v>88.673746854219814</v>
      </c>
      <c r="T125" s="3">
        <v>96.633318607276138</v>
      </c>
      <c r="U125" s="3">
        <v>111.79812853650768</v>
      </c>
      <c r="V125" s="3">
        <v>138.21073764323552</v>
      </c>
      <c r="W125" s="3">
        <v>185.22176464060811</v>
      </c>
    </row>
    <row r="126" spans="2:23" x14ac:dyDescent="0.2">
      <c r="B126" s="11" t="s">
        <v>26</v>
      </c>
      <c r="C126" s="11"/>
      <c r="D126" s="11"/>
      <c r="E126" s="11"/>
      <c r="F126" s="11"/>
      <c r="G126" s="11"/>
      <c r="H126" s="11"/>
      <c r="I126" s="11"/>
      <c r="J126" s="11"/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12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</row>
    <row r="127" spans="2:23" x14ac:dyDescent="0.2">
      <c r="B127" s="11" t="s">
        <v>27</v>
      </c>
      <c r="C127" s="11"/>
      <c r="D127" s="11"/>
      <c r="E127" s="11"/>
      <c r="F127" s="11"/>
      <c r="G127" s="11"/>
      <c r="H127" s="11"/>
      <c r="I127" s="11"/>
      <c r="J127" s="11"/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12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</row>
    <row r="128" spans="2:23" x14ac:dyDescent="0.2">
      <c r="B128" s="11" t="s">
        <v>28</v>
      </c>
      <c r="C128" s="11"/>
      <c r="D128" s="11"/>
      <c r="E128" s="11"/>
      <c r="F128" s="11"/>
      <c r="G128" s="11"/>
      <c r="H128" s="11"/>
      <c r="I128" s="11"/>
      <c r="J128" s="11"/>
      <c r="K128" s="3">
        <v>210.48553278749452</v>
      </c>
      <c r="L128" s="3">
        <v>337.86797856457798</v>
      </c>
      <c r="M128" s="3">
        <v>299.20545098536104</v>
      </c>
      <c r="N128" s="3">
        <v>218.96055054116448</v>
      </c>
      <c r="O128" s="3">
        <v>230.44020383658389</v>
      </c>
      <c r="P128" s="3">
        <v>175.31094561654544</v>
      </c>
      <c r="Q128" s="12">
        <v>206.94893226687304</v>
      </c>
      <c r="R128" s="3">
        <v>207.2793200297354</v>
      </c>
      <c r="S128" s="3">
        <v>166.91448674275347</v>
      </c>
      <c r="T128" s="3">
        <v>185.46472310401691</v>
      </c>
      <c r="U128" s="3">
        <v>218.37960665784959</v>
      </c>
      <c r="V128" s="3">
        <v>284.3339686456336</v>
      </c>
      <c r="W128" s="3">
        <v>382.25310161050413</v>
      </c>
    </row>
    <row r="129" spans="2:23" s="22" customFormat="1" x14ac:dyDescent="0.2">
      <c r="B129" s="26" t="s">
        <v>29</v>
      </c>
      <c r="C129" s="21">
        <f t="shared" ref="C129:W129" si="10">SUM(C114:C128)</f>
        <v>0</v>
      </c>
      <c r="D129" s="21">
        <f t="shared" si="10"/>
        <v>0</v>
      </c>
      <c r="E129" s="21">
        <f t="shared" si="10"/>
        <v>0</v>
      </c>
      <c r="F129" s="21">
        <f t="shared" si="10"/>
        <v>0</v>
      </c>
      <c r="G129" s="21">
        <f t="shared" si="10"/>
        <v>0</v>
      </c>
      <c r="H129" s="21">
        <f t="shared" si="10"/>
        <v>0</v>
      </c>
      <c r="I129" s="21">
        <f t="shared" si="10"/>
        <v>0</v>
      </c>
      <c r="J129" s="21">
        <f t="shared" si="10"/>
        <v>0</v>
      </c>
      <c r="K129" s="21">
        <f t="shared" si="10"/>
        <v>1199.9999999999998</v>
      </c>
      <c r="L129" s="21">
        <f t="shared" si="10"/>
        <v>1905.0997299999997</v>
      </c>
      <c r="M129" s="21">
        <f t="shared" si="10"/>
        <v>1792.1200750469043</v>
      </c>
      <c r="N129" s="21">
        <f t="shared" si="10"/>
        <v>1718.6423332764798</v>
      </c>
      <c r="O129" s="21">
        <f t="shared" si="10"/>
        <v>1951.5606344874634</v>
      </c>
      <c r="P129" s="21">
        <f t="shared" si="10"/>
        <v>2106.2937062937058</v>
      </c>
      <c r="Q129" s="21">
        <f t="shared" si="10"/>
        <v>2177.5200409346749</v>
      </c>
      <c r="R129" s="21">
        <f t="shared" si="10"/>
        <v>2068.4291318437658</v>
      </c>
      <c r="S129" s="21">
        <f t="shared" si="10"/>
        <v>2003.5476718403547</v>
      </c>
      <c r="T129" s="21">
        <f t="shared" si="10"/>
        <v>2234.0098925464781</v>
      </c>
      <c r="U129" s="21">
        <f t="shared" si="10"/>
        <v>2309.739041446358</v>
      </c>
      <c r="V129" s="21">
        <f t="shared" si="10"/>
        <v>1877.2641992154181</v>
      </c>
      <c r="W129" s="21">
        <f t="shared" si="10"/>
        <v>2395.9065324918988</v>
      </c>
    </row>
    <row r="132" spans="2:23" x14ac:dyDescent="0.2">
      <c r="B132" t="s">
        <v>46</v>
      </c>
      <c r="C132" s="4"/>
      <c r="D132" s="4"/>
      <c r="E132" s="4"/>
      <c r="F132" s="4"/>
      <c r="G132" s="4"/>
      <c r="H132" s="4"/>
      <c r="I132" s="4"/>
      <c r="J132" s="2" t="s">
        <v>12</v>
      </c>
      <c r="K132" s="2" t="s">
        <v>13</v>
      </c>
      <c r="L132" s="4"/>
      <c r="M132" s="4"/>
      <c r="N132" s="4"/>
      <c r="O132" s="4"/>
      <c r="P132" s="4"/>
      <c r="Q132" s="4"/>
      <c r="R132" s="4"/>
      <c r="S132" s="4"/>
    </row>
    <row r="133" spans="2:23" x14ac:dyDescent="0.2">
      <c r="B133" s="4"/>
      <c r="C133" s="2">
        <v>2002</v>
      </c>
      <c r="D133" s="2">
        <v>2003</v>
      </c>
      <c r="E133" s="2">
        <v>2004</v>
      </c>
      <c r="F133" s="2">
        <v>2005</v>
      </c>
      <c r="G133" s="2">
        <v>2006</v>
      </c>
      <c r="H133" s="2">
        <v>2007</v>
      </c>
      <c r="I133" s="2">
        <v>2008</v>
      </c>
      <c r="J133" s="2">
        <v>2009</v>
      </c>
      <c r="K133" s="2">
        <v>2009</v>
      </c>
      <c r="L133" s="2">
        <v>2010</v>
      </c>
      <c r="M133" s="2">
        <v>2011</v>
      </c>
      <c r="N133" s="2">
        <v>2012</v>
      </c>
      <c r="O133" s="2">
        <v>2013</v>
      </c>
      <c r="P133" s="2">
        <v>2014</v>
      </c>
      <c r="Q133" s="2">
        <v>2015</v>
      </c>
      <c r="R133" s="2">
        <v>2016</v>
      </c>
      <c r="S133" s="2">
        <v>2017</v>
      </c>
      <c r="T133" s="16">
        <f>S133+1</f>
        <v>2018</v>
      </c>
      <c r="U133" s="16">
        <f>T133+1</f>
        <v>2019</v>
      </c>
      <c r="V133" s="16">
        <f>U133+1</f>
        <v>2020</v>
      </c>
      <c r="W133" s="16">
        <f>V133+1</f>
        <v>2021</v>
      </c>
    </row>
    <row r="134" spans="2:23" x14ac:dyDescent="0.2">
      <c r="B134" s="11" t="s">
        <v>14</v>
      </c>
      <c r="C134" s="11"/>
      <c r="D134" s="11"/>
      <c r="E134" s="11"/>
      <c r="F134" s="11"/>
      <c r="G134" s="11"/>
      <c r="H134" s="11"/>
      <c r="I134" s="11"/>
      <c r="J134" s="11"/>
      <c r="K134" s="11">
        <v>936.74052543646053</v>
      </c>
      <c r="L134" s="11">
        <v>862.56732</v>
      </c>
      <c r="M134" s="11">
        <v>835.77813235044061</v>
      </c>
      <c r="N134" s="11">
        <v>612.56262170822617</v>
      </c>
      <c r="O134" s="11">
        <v>684.76195048346256</v>
      </c>
      <c r="P134" s="11">
        <v>785.14225974637282</v>
      </c>
      <c r="Q134" s="11">
        <v>873.13133734380472</v>
      </c>
      <c r="R134" s="11">
        <v>803.51633122588964</v>
      </c>
      <c r="S134" s="11">
        <v>945.93957551527137</v>
      </c>
      <c r="T134" s="3">
        <v>1056.3573716402666</v>
      </c>
      <c r="U134" s="3">
        <v>1111.0995345865199</v>
      </c>
      <c r="V134" s="3">
        <v>947.24565672120707</v>
      </c>
      <c r="W134" s="3">
        <v>1130.9704387145462</v>
      </c>
    </row>
    <row r="135" spans="2:23" x14ac:dyDescent="0.2">
      <c r="B135" s="11" t="s">
        <v>15</v>
      </c>
      <c r="C135" s="11"/>
      <c r="D135" s="11"/>
      <c r="E135" s="11"/>
      <c r="F135" s="11"/>
      <c r="G135" s="11"/>
      <c r="H135" s="11"/>
      <c r="I135" s="11"/>
      <c r="J135" s="11"/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3">
        <v>0</v>
      </c>
      <c r="U135" s="3">
        <v>0</v>
      </c>
      <c r="V135" s="3">
        <v>0</v>
      </c>
      <c r="W135" s="3">
        <v>0</v>
      </c>
    </row>
    <row r="136" spans="2:23" x14ac:dyDescent="0.2">
      <c r="B136" s="11" t="s">
        <v>16</v>
      </c>
      <c r="C136" s="11"/>
      <c r="D136" s="11"/>
      <c r="E136" s="11"/>
      <c r="F136" s="11"/>
      <c r="G136" s="11"/>
      <c r="H136" s="11"/>
      <c r="I136" s="11"/>
      <c r="J136" s="11"/>
      <c r="K136" s="11">
        <v>0</v>
      </c>
      <c r="L136" s="11">
        <v>0</v>
      </c>
      <c r="M136" s="11">
        <v>0</v>
      </c>
      <c r="N136" s="11">
        <v>131.9141232968052</v>
      </c>
      <c r="O136" s="11">
        <v>0</v>
      </c>
      <c r="P136" s="11">
        <v>0</v>
      </c>
      <c r="Q136" s="11">
        <v>33.163382444566651</v>
      </c>
      <c r="R136" s="11">
        <v>117.82881626065614</v>
      </c>
      <c r="S136" s="11">
        <v>0</v>
      </c>
      <c r="T136" s="3">
        <v>0</v>
      </c>
      <c r="U136" s="3">
        <v>0</v>
      </c>
      <c r="V136" s="3">
        <v>46.595697693898501</v>
      </c>
      <c r="W136" s="3">
        <v>0</v>
      </c>
    </row>
    <row r="137" spans="2:23" x14ac:dyDescent="0.2">
      <c r="B137" s="11" t="s">
        <v>17</v>
      </c>
      <c r="C137" s="11"/>
      <c r="D137" s="11"/>
      <c r="E137" s="11"/>
      <c r="F137" s="11"/>
      <c r="G137" s="11"/>
      <c r="H137" s="11"/>
      <c r="I137" s="11"/>
      <c r="J137" s="11"/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3">
        <v>0</v>
      </c>
      <c r="U137" s="3">
        <v>0</v>
      </c>
      <c r="V137" s="3">
        <v>0</v>
      </c>
      <c r="W137" s="3">
        <v>0</v>
      </c>
    </row>
    <row r="138" spans="2:23" x14ac:dyDescent="0.2">
      <c r="B138" s="11" t="s">
        <v>18</v>
      </c>
      <c r="C138" s="11"/>
      <c r="D138" s="11"/>
      <c r="E138" s="11"/>
      <c r="F138" s="11"/>
      <c r="G138" s="11"/>
      <c r="H138" s="11"/>
      <c r="I138" s="11"/>
      <c r="J138" s="11"/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3">
        <v>0</v>
      </c>
      <c r="U138" s="3">
        <v>0</v>
      </c>
      <c r="V138" s="3">
        <v>0</v>
      </c>
      <c r="W138" s="3">
        <v>0</v>
      </c>
    </row>
    <row r="139" spans="2:23" x14ac:dyDescent="0.2">
      <c r="B139" s="11" t="s">
        <v>19</v>
      </c>
      <c r="C139" s="11"/>
      <c r="D139" s="11"/>
      <c r="E139" s="11"/>
      <c r="F139" s="11"/>
      <c r="G139" s="11"/>
      <c r="H139" s="11"/>
      <c r="I139" s="11"/>
      <c r="J139" s="11"/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3">
        <v>0</v>
      </c>
      <c r="U139" s="3">
        <v>0</v>
      </c>
      <c r="V139" s="3">
        <v>0</v>
      </c>
      <c r="W139" s="3">
        <v>0</v>
      </c>
    </row>
    <row r="140" spans="2:23" x14ac:dyDescent="0.2">
      <c r="B140" s="11" t="s">
        <v>20</v>
      </c>
      <c r="C140" s="11"/>
      <c r="D140" s="11"/>
      <c r="E140" s="11"/>
      <c r="F140" s="11"/>
      <c r="G140" s="11"/>
      <c r="H140" s="11"/>
      <c r="I140" s="11"/>
      <c r="J140" s="11"/>
      <c r="K140" s="11">
        <v>100.60443289259192</v>
      </c>
      <c r="L140" s="11">
        <v>61.610279999999996</v>
      </c>
      <c r="M140" s="11">
        <v>67.657781407942991</v>
      </c>
      <c r="N140" s="11">
        <v>77.249701859199988</v>
      </c>
      <c r="O140" s="11">
        <v>62.713088051791487</v>
      </c>
      <c r="P140" s="11">
        <v>74.095787089922567</v>
      </c>
      <c r="Q140" s="11">
        <v>84.55694649005116</v>
      </c>
      <c r="R140" s="11">
        <v>91.425166407480518</v>
      </c>
      <c r="S140" s="11">
        <v>97.459233604145993</v>
      </c>
      <c r="T140" s="3">
        <v>114.01457466514745</v>
      </c>
      <c r="U140" s="3">
        <v>116.4431571247747</v>
      </c>
      <c r="V140" s="3">
        <v>93.879555492488763</v>
      </c>
      <c r="W140" s="3">
        <v>118.83829154206276</v>
      </c>
    </row>
    <row r="141" spans="2:23" x14ac:dyDescent="0.2">
      <c r="B141" s="11" t="s">
        <v>21</v>
      </c>
      <c r="C141" s="11"/>
      <c r="D141" s="11"/>
      <c r="E141" s="11"/>
      <c r="F141" s="11"/>
      <c r="G141" s="11"/>
      <c r="H141" s="11"/>
      <c r="I141" s="11"/>
      <c r="J141" s="11"/>
      <c r="K141" s="11">
        <v>634.02665687975411</v>
      </c>
      <c r="L141" s="11">
        <v>1114.6201799999999</v>
      </c>
      <c r="M141" s="11">
        <v>1062.5702577540981</v>
      </c>
      <c r="N141" s="11">
        <v>800.02924420804266</v>
      </c>
      <c r="O141" s="11">
        <v>859.39652592648781</v>
      </c>
      <c r="P141" s="11">
        <v>723.73046415722092</v>
      </c>
      <c r="Q141" s="11">
        <v>725.06094923123464</v>
      </c>
      <c r="R141" s="11">
        <v>682.0339152132434</v>
      </c>
      <c r="S141" s="11">
        <v>761.44344738458199</v>
      </c>
      <c r="T141" s="3">
        <v>842.89941195597282</v>
      </c>
      <c r="U141" s="3">
        <v>1022.3431442084521</v>
      </c>
      <c r="V141" s="3">
        <v>853.99303837692014</v>
      </c>
      <c r="W141" s="3">
        <v>1053.4918425662922</v>
      </c>
    </row>
    <row r="142" spans="2:23" x14ac:dyDescent="0.2">
      <c r="B142" s="11" t="s">
        <v>22</v>
      </c>
      <c r="C142" s="11"/>
      <c r="D142" s="11"/>
      <c r="E142" s="11"/>
      <c r="F142" s="11"/>
      <c r="G142" s="11"/>
      <c r="H142" s="11"/>
      <c r="I142" s="11"/>
      <c r="J142" s="11"/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3">
        <v>0</v>
      </c>
      <c r="U142" s="3">
        <v>0</v>
      </c>
      <c r="V142" s="3">
        <v>0</v>
      </c>
      <c r="W142" s="3">
        <v>0</v>
      </c>
    </row>
    <row r="143" spans="2:23" x14ac:dyDescent="0.2">
      <c r="B143" s="11" t="s">
        <v>23</v>
      </c>
      <c r="C143" s="11"/>
      <c r="D143" s="11"/>
      <c r="E143" s="11"/>
      <c r="F143" s="11"/>
      <c r="G143" s="11"/>
      <c r="H143" s="11"/>
      <c r="I143" s="11"/>
      <c r="J143" s="11"/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3">
        <v>0</v>
      </c>
      <c r="U143" s="3">
        <v>0</v>
      </c>
      <c r="V143" s="3">
        <v>0</v>
      </c>
      <c r="W143" s="3">
        <v>0</v>
      </c>
    </row>
    <row r="144" spans="2:23" x14ac:dyDescent="0.2">
      <c r="B144" s="11" t="s">
        <v>24</v>
      </c>
      <c r="C144" s="11"/>
      <c r="D144" s="11"/>
      <c r="E144" s="11"/>
      <c r="F144" s="11"/>
      <c r="G144" s="11"/>
      <c r="H144" s="11"/>
      <c r="I144" s="11"/>
      <c r="J144" s="11"/>
      <c r="K144" s="11">
        <v>0</v>
      </c>
      <c r="L144" s="11">
        <v>72.539500000000004</v>
      </c>
      <c r="M144" s="11">
        <v>41.679859999999998</v>
      </c>
      <c r="N144" s="11">
        <v>0</v>
      </c>
      <c r="O144" s="11">
        <v>0</v>
      </c>
      <c r="P144" s="11">
        <v>5.4515995628548239</v>
      </c>
      <c r="Q144" s="11">
        <v>219.86508568912404</v>
      </c>
      <c r="R144" s="11">
        <v>429.10567105403834</v>
      </c>
      <c r="S144" s="11">
        <v>589.18225061498106</v>
      </c>
      <c r="T144" s="3">
        <v>653.04462446915363</v>
      </c>
      <c r="U144" s="3">
        <v>675.11285828846792</v>
      </c>
      <c r="V144" s="3">
        <v>648.86143905091137</v>
      </c>
      <c r="W144" s="3">
        <v>700.62601020487784</v>
      </c>
    </row>
    <row r="145" spans="2:23" x14ac:dyDescent="0.2">
      <c r="B145" s="11" t="s">
        <v>25</v>
      </c>
      <c r="C145" s="11"/>
      <c r="D145" s="11"/>
      <c r="E145" s="11"/>
      <c r="F145" s="11"/>
      <c r="G145" s="11"/>
      <c r="H145" s="11"/>
      <c r="I145" s="11"/>
      <c r="J145" s="11"/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3">
        <v>0</v>
      </c>
      <c r="U145" s="3">
        <v>0</v>
      </c>
      <c r="V145" s="3">
        <v>0</v>
      </c>
      <c r="W145" s="3">
        <v>0</v>
      </c>
    </row>
    <row r="146" spans="2:23" x14ac:dyDescent="0.2">
      <c r="B146" s="11" t="s">
        <v>26</v>
      </c>
      <c r="C146" s="11"/>
      <c r="D146" s="11"/>
      <c r="E146" s="11"/>
      <c r="F146" s="11"/>
      <c r="G146" s="11"/>
      <c r="H146" s="11"/>
      <c r="I146" s="11"/>
      <c r="J146" s="11"/>
      <c r="K146" s="11">
        <v>138.79964540713277</v>
      </c>
      <c r="L146" s="11">
        <v>559.07147999999995</v>
      </c>
      <c r="M146" s="11">
        <v>558.12953078327405</v>
      </c>
      <c r="N146" s="11">
        <v>489.38624980388067</v>
      </c>
      <c r="O146" s="11">
        <v>586.19459079374428</v>
      </c>
      <c r="P146" s="11">
        <v>629.17580795227923</v>
      </c>
      <c r="Q146" s="11">
        <v>633.59625755130514</v>
      </c>
      <c r="R146" s="11">
        <v>576.16805162842775</v>
      </c>
      <c r="S146" s="11">
        <v>582.30033593412986</v>
      </c>
      <c r="T146" s="3">
        <v>639.7263621589799</v>
      </c>
      <c r="U146" s="3">
        <v>676.46877979500755</v>
      </c>
      <c r="V146" s="3">
        <v>600.08584873905477</v>
      </c>
      <c r="W146" s="3">
        <v>738.59004484311993</v>
      </c>
    </row>
    <row r="147" spans="2:23" x14ac:dyDescent="0.2">
      <c r="B147" s="11" t="s">
        <v>27</v>
      </c>
      <c r="C147" s="11"/>
      <c r="D147" s="11"/>
      <c r="E147" s="11"/>
      <c r="F147" s="11"/>
      <c r="G147" s="11"/>
      <c r="H147" s="11"/>
      <c r="I147" s="11"/>
      <c r="J147" s="11"/>
      <c r="K147" s="11">
        <v>762.32873938406078</v>
      </c>
      <c r="L147" s="11">
        <v>367.41391999999996</v>
      </c>
      <c r="M147" s="11">
        <v>406.6076950796172</v>
      </c>
      <c r="N147" s="11">
        <v>96.39803754303523</v>
      </c>
      <c r="O147" s="11">
        <v>239.546983013611</v>
      </c>
      <c r="P147" s="11">
        <v>236.22747592503617</v>
      </c>
      <c r="Q147" s="11">
        <v>132.86120201954066</v>
      </c>
      <c r="R147" s="11">
        <v>74.27638567288318</v>
      </c>
      <c r="S147" s="11">
        <v>318.69180214710821</v>
      </c>
      <c r="T147" s="3">
        <v>320.90842126560017</v>
      </c>
      <c r="U147" s="3">
        <v>288.65299795054852</v>
      </c>
      <c r="V147" s="3">
        <v>105.07434897170697</v>
      </c>
      <c r="W147" s="3">
        <v>281.58685490676203</v>
      </c>
    </row>
    <row r="148" spans="2:23" x14ac:dyDescent="0.2">
      <c r="B148" s="11" t="s">
        <v>28</v>
      </c>
      <c r="C148" s="11"/>
      <c r="D148" s="11"/>
      <c r="E148" s="11"/>
      <c r="F148" s="11"/>
      <c r="G148" s="11"/>
      <c r="H148" s="11"/>
      <c r="I148" s="11"/>
      <c r="J148" s="11"/>
      <c r="K148" s="11">
        <v>0</v>
      </c>
      <c r="L148" s="11">
        <v>0</v>
      </c>
      <c r="M148" s="11">
        <v>0</v>
      </c>
      <c r="N148" s="11">
        <v>0</v>
      </c>
      <c r="O148" s="11">
        <v>0</v>
      </c>
      <c r="P148" s="11">
        <v>0</v>
      </c>
      <c r="Q148" s="11">
        <v>0</v>
      </c>
      <c r="R148" s="11">
        <v>0</v>
      </c>
      <c r="S148" s="11">
        <v>0</v>
      </c>
      <c r="T148" s="3">
        <v>0</v>
      </c>
      <c r="U148" s="3">
        <v>0</v>
      </c>
      <c r="V148" s="3">
        <v>0</v>
      </c>
      <c r="W148" s="3">
        <v>0</v>
      </c>
    </row>
    <row r="149" spans="2:23" s="22" customFormat="1" x14ac:dyDescent="0.2">
      <c r="B149" s="26" t="s">
        <v>29</v>
      </c>
      <c r="C149" s="21">
        <f t="shared" ref="C149:T149" si="11">SUM(C134:C148)</f>
        <v>0</v>
      </c>
      <c r="D149" s="21">
        <f t="shared" si="11"/>
        <v>0</v>
      </c>
      <c r="E149" s="21">
        <f t="shared" si="11"/>
        <v>0</v>
      </c>
      <c r="F149" s="21">
        <f t="shared" si="11"/>
        <v>0</v>
      </c>
      <c r="G149" s="21">
        <f t="shared" si="11"/>
        <v>0</v>
      </c>
      <c r="H149" s="21">
        <f t="shared" si="11"/>
        <v>0</v>
      </c>
      <c r="I149" s="21">
        <f t="shared" si="11"/>
        <v>0</v>
      </c>
      <c r="J149" s="21">
        <f t="shared" si="11"/>
        <v>0</v>
      </c>
      <c r="K149" s="21">
        <f t="shared" si="11"/>
        <v>2572.5</v>
      </c>
      <c r="L149" s="21">
        <f t="shared" si="11"/>
        <v>3037.8226799999998</v>
      </c>
      <c r="M149" s="21">
        <f t="shared" si="11"/>
        <v>2972.4232573753729</v>
      </c>
      <c r="N149" s="21">
        <f t="shared" si="11"/>
        <v>2207.53997841919</v>
      </c>
      <c r="O149" s="21">
        <f t="shared" si="11"/>
        <v>2432.6131382690974</v>
      </c>
      <c r="P149" s="21">
        <f t="shared" si="11"/>
        <v>2453.8233944336866</v>
      </c>
      <c r="Q149" s="21">
        <f t="shared" si="11"/>
        <v>2702.2351607696269</v>
      </c>
      <c r="R149" s="21">
        <f t="shared" si="11"/>
        <v>2774.3543374626188</v>
      </c>
      <c r="S149" s="21">
        <f t="shared" si="11"/>
        <v>3295.0166452002186</v>
      </c>
      <c r="T149" s="21">
        <f t="shared" si="11"/>
        <v>3626.9507661551211</v>
      </c>
      <c r="U149" s="21">
        <f t="shared" ref="U149:W149" si="12">SUM(U134:U148)</f>
        <v>3890.1204719537709</v>
      </c>
      <c r="V149" s="21">
        <f t="shared" si="12"/>
        <v>3295.7355850461877</v>
      </c>
      <c r="W149" s="21">
        <f t="shared" si="12"/>
        <v>4024.1034827776602</v>
      </c>
    </row>
    <row r="153" spans="2:23" x14ac:dyDescent="0.2">
      <c r="B153" t="s">
        <v>47</v>
      </c>
      <c r="C153" s="4"/>
      <c r="D153" s="4"/>
      <c r="E153" s="4"/>
      <c r="F153" s="4"/>
      <c r="G153" s="4"/>
      <c r="H153" s="4"/>
      <c r="I153" s="4"/>
      <c r="J153" s="2" t="s">
        <v>12</v>
      </c>
      <c r="K153" s="2" t="s">
        <v>13</v>
      </c>
      <c r="L153" s="4"/>
      <c r="M153" s="4"/>
      <c r="N153" s="4"/>
      <c r="O153" s="4"/>
      <c r="P153" s="4"/>
      <c r="Q153" s="4"/>
      <c r="R153" s="4"/>
      <c r="S153" s="4"/>
    </row>
    <row r="154" spans="2:23" x14ac:dyDescent="0.2">
      <c r="B154" s="4"/>
      <c r="C154" s="2">
        <v>2002</v>
      </c>
      <c r="D154" s="2">
        <v>2003</v>
      </c>
      <c r="E154" s="2">
        <v>2004</v>
      </c>
      <c r="F154" s="2">
        <v>2005</v>
      </c>
      <c r="G154" s="2">
        <v>2006</v>
      </c>
      <c r="H154" s="2">
        <v>2007</v>
      </c>
      <c r="I154" s="2">
        <v>2008</v>
      </c>
      <c r="J154" s="2">
        <v>2009</v>
      </c>
      <c r="K154" s="2">
        <v>2009</v>
      </c>
      <c r="L154" s="2">
        <v>2010</v>
      </c>
      <c r="M154" s="2">
        <v>2011</v>
      </c>
      <c r="N154" s="2">
        <v>2012</v>
      </c>
      <c r="O154" s="2">
        <v>2013</v>
      </c>
      <c r="P154" s="2">
        <v>2014</v>
      </c>
      <c r="Q154" s="2">
        <v>2015</v>
      </c>
      <c r="R154" s="2">
        <v>2016</v>
      </c>
      <c r="S154" s="2">
        <v>2017</v>
      </c>
      <c r="T154" s="16">
        <f>S154+1</f>
        <v>2018</v>
      </c>
      <c r="U154" s="16">
        <f>T154+1</f>
        <v>2019</v>
      </c>
      <c r="V154" s="16">
        <f>U154+1</f>
        <v>2020</v>
      </c>
      <c r="W154" s="16">
        <f>V154+1</f>
        <v>2021</v>
      </c>
    </row>
    <row r="155" spans="2:23" x14ac:dyDescent="0.2">
      <c r="B155" s="11" t="s">
        <v>14</v>
      </c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</row>
    <row r="156" spans="2:23" x14ac:dyDescent="0.2">
      <c r="B156" s="11" t="s">
        <v>15</v>
      </c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</row>
    <row r="157" spans="2:23" x14ac:dyDescent="0.2">
      <c r="B157" s="11" t="s">
        <v>16</v>
      </c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</row>
    <row r="158" spans="2:23" x14ac:dyDescent="0.2">
      <c r="B158" s="11" t="s">
        <v>17</v>
      </c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</row>
    <row r="159" spans="2:23" x14ac:dyDescent="0.2">
      <c r="B159" s="11" t="s">
        <v>18</v>
      </c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</row>
    <row r="160" spans="2:23" x14ac:dyDescent="0.2">
      <c r="B160" s="11" t="s">
        <v>19</v>
      </c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</row>
    <row r="161" spans="2:23" x14ac:dyDescent="0.2">
      <c r="B161" s="11" t="s">
        <v>20</v>
      </c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</row>
    <row r="162" spans="2:23" x14ac:dyDescent="0.2">
      <c r="B162" s="11" t="s">
        <v>21</v>
      </c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</row>
    <row r="163" spans="2:23" x14ac:dyDescent="0.2">
      <c r="B163" s="11" t="s">
        <v>22</v>
      </c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</row>
    <row r="164" spans="2:23" x14ac:dyDescent="0.2">
      <c r="B164" s="11" t="s">
        <v>23</v>
      </c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</row>
    <row r="165" spans="2:23" x14ac:dyDescent="0.2">
      <c r="B165" s="11" t="s">
        <v>24</v>
      </c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</row>
    <row r="166" spans="2:23" x14ac:dyDescent="0.2">
      <c r="B166" s="11" t="s">
        <v>25</v>
      </c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</row>
    <row r="167" spans="2:23" x14ac:dyDescent="0.2">
      <c r="B167" s="11" t="s">
        <v>26</v>
      </c>
      <c r="C167" s="11"/>
      <c r="D167" s="11"/>
      <c r="E167" s="11"/>
      <c r="F167" s="11"/>
      <c r="G167" s="11"/>
      <c r="H167" s="11"/>
      <c r="I167" s="11"/>
      <c r="J167" s="11"/>
      <c r="K167" s="3">
        <v>188.36341999999999</v>
      </c>
      <c r="L167" s="11"/>
      <c r="M167" s="11"/>
      <c r="N167" s="11"/>
      <c r="O167" s="11"/>
      <c r="P167" s="11"/>
      <c r="Q167" s="11"/>
      <c r="R167" s="11"/>
      <c r="S167" s="11"/>
    </row>
    <row r="168" spans="2:23" x14ac:dyDescent="0.2">
      <c r="B168" s="11" t="s">
        <v>27</v>
      </c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</row>
    <row r="169" spans="2:23" x14ac:dyDescent="0.2">
      <c r="B169" s="11" t="s">
        <v>28</v>
      </c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</row>
    <row r="170" spans="2:23" s="22" customFormat="1" x14ac:dyDescent="0.2">
      <c r="B170" s="26" t="s">
        <v>29</v>
      </c>
      <c r="C170" s="21">
        <f t="shared" ref="C170:T170" si="13">SUM(C155:C169)</f>
        <v>0</v>
      </c>
      <c r="D170" s="21">
        <f t="shared" si="13"/>
        <v>0</v>
      </c>
      <c r="E170" s="21">
        <f t="shared" si="13"/>
        <v>0</v>
      </c>
      <c r="F170" s="21">
        <f t="shared" si="13"/>
        <v>0</v>
      </c>
      <c r="G170" s="21">
        <f t="shared" si="13"/>
        <v>0</v>
      </c>
      <c r="H170" s="21">
        <f t="shared" si="13"/>
        <v>0</v>
      </c>
      <c r="I170" s="21">
        <f t="shared" si="13"/>
        <v>0</v>
      </c>
      <c r="J170" s="21">
        <f t="shared" si="13"/>
        <v>0</v>
      </c>
      <c r="K170" s="21">
        <f t="shared" si="13"/>
        <v>188.36341999999999</v>
      </c>
      <c r="L170" s="21">
        <f t="shared" si="13"/>
        <v>0</v>
      </c>
      <c r="M170" s="21">
        <f t="shared" si="13"/>
        <v>0</v>
      </c>
      <c r="N170" s="21">
        <f t="shared" si="13"/>
        <v>0</v>
      </c>
      <c r="O170" s="21">
        <f t="shared" si="13"/>
        <v>0</v>
      </c>
      <c r="P170" s="21">
        <f t="shared" si="13"/>
        <v>0</v>
      </c>
      <c r="Q170" s="21">
        <f t="shared" si="13"/>
        <v>0</v>
      </c>
      <c r="R170" s="21">
        <f t="shared" si="13"/>
        <v>0</v>
      </c>
      <c r="S170" s="21">
        <f t="shared" si="13"/>
        <v>0</v>
      </c>
      <c r="T170" s="21">
        <f t="shared" si="13"/>
        <v>0</v>
      </c>
      <c r="U170" s="21">
        <f t="shared" ref="U170:V170" si="14">SUM(U155:U169)</f>
        <v>0</v>
      </c>
      <c r="V170" s="21">
        <f t="shared" si="14"/>
        <v>0</v>
      </c>
      <c r="W170" s="21">
        <f t="shared" ref="W170" si="15">SUM(W155:W169)</f>
        <v>0</v>
      </c>
    </row>
    <row r="174" spans="2:23" x14ac:dyDescent="0.2">
      <c r="B174" t="s">
        <v>48</v>
      </c>
      <c r="C174" s="4"/>
      <c r="D174" s="4"/>
      <c r="E174" s="4"/>
      <c r="F174" s="4"/>
      <c r="G174" s="4"/>
      <c r="H174" s="4"/>
      <c r="I174" s="4"/>
      <c r="J174" s="2" t="s">
        <v>12</v>
      </c>
      <c r="K174" s="2" t="s">
        <v>13</v>
      </c>
      <c r="L174" s="4"/>
      <c r="M174" s="4"/>
      <c r="N174" s="4"/>
      <c r="O174" s="4"/>
      <c r="P174" s="4"/>
      <c r="Q174" s="4"/>
      <c r="R174" s="4"/>
      <c r="S174" s="4"/>
    </row>
    <row r="175" spans="2:23" x14ac:dyDescent="0.2">
      <c r="B175" s="4"/>
      <c r="C175" s="2">
        <v>2002</v>
      </c>
      <c r="D175" s="2">
        <v>2003</v>
      </c>
      <c r="E175" s="2">
        <v>2004</v>
      </c>
      <c r="F175" s="2">
        <v>2005</v>
      </c>
      <c r="G175" s="2">
        <v>2006</v>
      </c>
      <c r="H175" s="2">
        <v>2007</v>
      </c>
      <c r="I175" s="2">
        <v>2008</v>
      </c>
      <c r="J175" s="2">
        <v>2009</v>
      </c>
      <c r="K175" s="2">
        <v>2009</v>
      </c>
      <c r="L175" s="2">
        <v>2010</v>
      </c>
      <c r="M175" s="2">
        <v>2011</v>
      </c>
      <c r="N175" s="2">
        <v>2012</v>
      </c>
      <c r="O175" s="2">
        <v>2013</v>
      </c>
      <c r="P175" s="2">
        <v>2014</v>
      </c>
      <c r="Q175" s="2">
        <v>2015</v>
      </c>
      <c r="R175" s="2">
        <v>2016</v>
      </c>
      <c r="S175" s="2">
        <v>2017</v>
      </c>
      <c r="T175" s="16">
        <f>S175+1</f>
        <v>2018</v>
      </c>
      <c r="U175" s="16">
        <f>T175+1</f>
        <v>2019</v>
      </c>
      <c r="V175" s="16">
        <f>U175+1</f>
        <v>2020</v>
      </c>
      <c r="W175" s="16">
        <f>V175+1</f>
        <v>2021</v>
      </c>
    </row>
    <row r="176" spans="2:23" x14ac:dyDescent="0.2">
      <c r="B176" s="11" t="s">
        <v>14</v>
      </c>
      <c r="C176" s="11"/>
      <c r="D176" s="11"/>
      <c r="E176" s="11"/>
      <c r="F176" s="11"/>
      <c r="G176" s="11"/>
      <c r="H176" s="11"/>
      <c r="I176" s="11"/>
      <c r="J176" s="11"/>
      <c r="K176" s="11">
        <v>97.957560000000001</v>
      </c>
      <c r="L176" s="11">
        <v>155.497830744</v>
      </c>
      <c r="M176" s="11">
        <v>146.27621465346627</v>
      </c>
      <c r="N176" s="11">
        <v>140.27882302936914</v>
      </c>
      <c r="O176" s="11">
        <v>159.29005330296948</v>
      </c>
      <c r="P176" s="11">
        <v>171.91843508221891</v>
      </c>
      <c r="Q176" s="11">
        <v>177.72721202756605</v>
      </c>
      <c r="R176" s="11">
        <v>168.8278067607354</v>
      </c>
      <c r="S176" s="11">
        <v>163.52742150208203</v>
      </c>
      <c r="T176" s="3">
        <v>182.34634347146135</v>
      </c>
      <c r="U176" s="3">
        <v>188.5299073507486</v>
      </c>
      <c r="V176" s="27">
        <v>153.22433484950594</v>
      </c>
      <c r="W176" s="3">
        <v>195.56021856842443</v>
      </c>
    </row>
    <row r="177" spans="2:23" x14ac:dyDescent="0.2">
      <c r="B177" s="11" t="s">
        <v>15</v>
      </c>
      <c r="C177" s="11"/>
      <c r="D177" s="11"/>
      <c r="E177" s="11"/>
      <c r="F177" s="11"/>
      <c r="G177" s="11"/>
      <c r="H177" s="11"/>
      <c r="I177" s="11"/>
      <c r="J177" s="11"/>
      <c r="K177" s="11">
        <v>45.956429999999997</v>
      </c>
      <c r="L177" s="11">
        <v>72.951236981999998</v>
      </c>
      <c r="M177" s="11">
        <v>68.624949614782125</v>
      </c>
      <c r="N177" s="11">
        <v>65.811295330667591</v>
      </c>
      <c r="O177" s="11">
        <v>74.730344286997195</v>
      </c>
      <c r="P177" s="11">
        <v>80.654903282253429</v>
      </c>
      <c r="Q177" s="11">
        <v>83.380069681604951</v>
      </c>
      <c r="R177" s="11">
        <v>79.204946340570984</v>
      </c>
      <c r="S177" s="11">
        <v>76.718290036429323</v>
      </c>
      <c r="T177" s="3">
        <v>85.547118257153102</v>
      </c>
      <c r="U177" s="3">
        <v>88.448114571975495</v>
      </c>
      <c r="V177" s="27">
        <v>71.884634721484289</v>
      </c>
      <c r="W177" s="3">
        <v>91.746359295030402</v>
      </c>
    </row>
    <row r="178" spans="2:23" x14ac:dyDescent="0.2">
      <c r="B178" s="11" t="s">
        <v>16</v>
      </c>
      <c r="C178" s="11"/>
      <c r="D178" s="11"/>
      <c r="E178" s="11"/>
      <c r="F178" s="11"/>
      <c r="G178" s="11"/>
      <c r="H178" s="11"/>
      <c r="I178" s="11"/>
      <c r="J178" s="11"/>
      <c r="K178" s="11">
        <v>0</v>
      </c>
      <c r="L178" s="11">
        <v>0</v>
      </c>
      <c r="M178" s="11">
        <v>0</v>
      </c>
      <c r="N178" s="11">
        <v>0</v>
      </c>
      <c r="O178" s="11">
        <v>0</v>
      </c>
      <c r="P178" s="11">
        <v>0</v>
      </c>
      <c r="Q178" s="11">
        <v>0</v>
      </c>
      <c r="R178" s="11">
        <v>0</v>
      </c>
      <c r="S178" s="11">
        <v>0</v>
      </c>
      <c r="T178" s="3">
        <v>0</v>
      </c>
      <c r="U178" s="3">
        <v>0</v>
      </c>
      <c r="V178" s="27">
        <v>0</v>
      </c>
      <c r="W178" s="3">
        <v>0</v>
      </c>
    </row>
    <row r="179" spans="2:23" x14ac:dyDescent="0.2">
      <c r="B179" s="11" t="s">
        <v>17</v>
      </c>
      <c r="C179" s="11"/>
      <c r="D179" s="11"/>
      <c r="E179" s="11"/>
      <c r="F179" s="11"/>
      <c r="G179" s="11"/>
      <c r="H179" s="11"/>
      <c r="I179" s="11"/>
      <c r="J179" s="11"/>
      <c r="K179" s="11">
        <v>0</v>
      </c>
      <c r="L179" s="11">
        <v>0</v>
      </c>
      <c r="M179" s="11">
        <v>0</v>
      </c>
      <c r="N179" s="11">
        <v>0</v>
      </c>
      <c r="O179" s="11">
        <v>0</v>
      </c>
      <c r="P179" s="11">
        <v>0</v>
      </c>
      <c r="Q179" s="11">
        <v>0</v>
      </c>
      <c r="R179" s="11">
        <v>0</v>
      </c>
      <c r="S179" s="11">
        <v>0</v>
      </c>
      <c r="T179" s="3">
        <v>0</v>
      </c>
      <c r="U179" s="3">
        <v>0</v>
      </c>
      <c r="V179" s="27">
        <v>0</v>
      </c>
      <c r="W179" s="3">
        <v>0</v>
      </c>
    </row>
    <row r="180" spans="2:23" x14ac:dyDescent="0.2">
      <c r="B180" s="11" t="s">
        <v>18</v>
      </c>
      <c r="C180" s="11"/>
      <c r="D180" s="11"/>
      <c r="E180" s="11"/>
      <c r="F180" s="11"/>
      <c r="G180" s="11"/>
      <c r="H180" s="11"/>
      <c r="I180" s="11"/>
      <c r="J180" s="11"/>
      <c r="K180" s="11">
        <v>0</v>
      </c>
      <c r="L180" s="11">
        <v>0</v>
      </c>
      <c r="M180" s="11">
        <v>0</v>
      </c>
      <c r="N180" s="11">
        <v>0</v>
      </c>
      <c r="O180" s="11">
        <v>0</v>
      </c>
      <c r="P180" s="11">
        <v>0</v>
      </c>
      <c r="Q180" s="11">
        <v>0</v>
      </c>
      <c r="R180" s="11">
        <v>0</v>
      </c>
      <c r="S180" s="11">
        <v>0</v>
      </c>
      <c r="T180" s="3">
        <v>0</v>
      </c>
      <c r="U180" s="3">
        <v>0</v>
      </c>
      <c r="V180" s="27">
        <v>0</v>
      </c>
      <c r="W180" s="3">
        <v>0</v>
      </c>
    </row>
    <row r="181" spans="2:23" x14ac:dyDescent="0.2">
      <c r="B181" s="11" t="s">
        <v>19</v>
      </c>
      <c r="C181" s="11"/>
      <c r="D181" s="11"/>
      <c r="E181" s="11"/>
      <c r="F181" s="11"/>
      <c r="G181" s="11"/>
      <c r="H181" s="11"/>
      <c r="I181" s="11"/>
      <c r="J181" s="11"/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11">
        <v>0</v>
      </c>
      <c r="Q181" s="11">
        <v>0</v>
      </c>
      <c r="R181" s="11">
        <v>0</v>
      </c>
      <c r="S181" s="11">
        <v>0</v>
      </c>
      <c r="T181" s="3">
        <v>0</v>
      </c>
      <c r="U181" s="3">
        <v>0</v>
      </c>
      <c r="V181" s="27">
        <v>0</v>
      </c>
      <c r="W181" s="3">
        <v>0</v>
      </c>
    </row>
    <row r="182" spans="2:23" x14ac:dyDescent="0.2">
      <c r="B182" s="11" t="s">
        <v>20</v>
      </c>
      <c r="C182" s="11"/>
      <c r="D182" s="11"/>
      <c r="E182" s="11"/>
      <c r="F182" s="11"/>
      <c r="G182" s="11"/>
      <c r="H182" s="11"/>
      <c r="I182" s="11"/>
      <c r="J182" s="11"/>
      <c r="K182" s="11">
        <v>0</v>
      </c>
      <c r="L182" s="11">
        <v>0</v>
      </c>
      <c r="M182" s="11">
        <v>0</v>
      </c>
      <c r="N182" s="11">
        <v>0</v>
      </c>
      <c r="O182" s="11">
        <v>0</v>
      </c>
      <c r="P182" s="11">
        <v>0</v>
      </c>
      <c r="Q182" s="11">
        <v>0</v>
      </c>
      <c r="R182" s="11">
        <v>0</v>
      </c>
      <c r="S182" s="11">
        <v>0</v>
      </c>
      <c r="T182" s="3">
        <v>0</v>
      </c>
      <c r="U182" s="3">
        <v>0</v>
      </c>
      <c r="V182" s="27">
        <v>0</v>
      </c>
      <c r="W182" s="3">
        <v>0</v>
      </c>
    </row>
    <row r="183" spans="2:23" x14ac:dyDescent="0.2">
      <c r="B183" s="11" t="s">
        <v>21</v>
      </c>
      <c r="C183" s="11"/>
      <c r="D183" s="11"/>
      <c r="E183" s="11"/>
      <c r="F183" s="11"/>
      <c r="G183" s="11"/>
      <c r="H183" s="11"/>
      <c r="I183" s="11"/>
      <c r="J183" s="11"/>
      <c r="K183" s="11">
        <v>61.642560000000003</v>
      </c>
      <c r="L183" s="11">
        <v>97.851399744000005</v>
      </c>
      <c r="M183" s="11">
        <v>92.048437490165895</v>
      </c>
      <c r="N183" s="11">
        <v>88.274409502617971</v>
      </c>
      <c r="O183" s="11">
        <v>100.23776284476151</v>
      </c>
      <c r="P183" s="11">
        <v>108.18452858219197</v>
      </c>
      <c r="Q183" s="11">
        <v>111.83986545849002</v>
      </c>
      <c r="R183" s="11">
        <v>106.23966346157499</v>
      </c>
      <c r="S183" s="11">
        <v>102.90424640617205</v>
      </c>
      <c r="T183" s="3">
        <v>114.74658431896596</v>
      </c>
      <c r="U183" s="3">
        <v>118.6377664537884</v>
      </c>
      <c r="V183" s="27">
        <v>96.420738270948789</v>
      </c>
      <c r="W183" s="3">
        <v>123.06178825521194</v>
      </c>
    </row>
    <row r="184" spans="2:23" x14ac:dyDescent="0.2">
      <c r="B184" s="11" t="s">
        <v>22</v>
      </c>
      <c r="C184" s="11"/>
      <c r="D184" s="11"/>
      <c r="E184" s="11"/>
      <c r="F184" s="11"/>
      <c r="G184" s="11"/>
      <c r="H184" s="11"/>
      <c r="I184" s="11"/>
      <c r="J184" s="11"/>
      <c r="K184" s="11">
        <v>0</v>
      </c>
      <c r="L184" s="11">
        <v>0</v>
      </c>
      <c r="M184" s="11">
        <v>0</v>
      </c>
      <c r="N184" s="11">
        <v>0</v>
      </c>
      <c r="O184" s="11">
        <v>0</v>
      </c>
      <c r="P184" s="11">
        <v>0</v>
      </c>
      <c r="Q184" s="11">
        <v>0</v>
      </c>
      <c r="R184" s="11">
        <v>0</v>
      </c>
      <c r="S184" s="11">
        <v>0</v>
      </c>
      <c r="T184" s="3">
        <v>0</v>
      </c>
      <c r="U184" s="3">
        <v>0</v>
      </c>
      <c r="V184" s="27">
        <v>0</v>
      </c>
      <c r="W184" s="3">
        <v>0</v>
      </c>
    </row>
    <row r="185" spans="2:23" x14ac:dyDescent="0.2">
      <c r="B185" s="11" t="s">
        <v>23</v>
      </c>
      <c r="C185" s="11"/>
      <c r="D185" s="11"/>
      <c r="E185" s="11"/>
      <c r="F185" s="11"/>
      <c r="G185" s="11"/>
      <c r="H185" s="11"/>
      <c r="I185" s="11"/>
      <c r="J185" s="11"/>
      <c r="K185" s="11">
        <v>0</v>
      </c>
      <c r="L185" s="11">
        <v>0</v>
      </c>
      <c r="M185" s="11">
        <v>0</v>
      </c>
      <c r="N185" s="11">
        <v>0</v>
      </c>
      <c r="O185" s="11">
        <v>0</v>
      </c>
      <c r="P185" s="11">
        <v>0</v>
      </c>
      <c r="Q185" s="11">
        <v>0</v>
      </c>
      <c r="R185" s="11">
        <v>0</v>
      </c>
      <c r="S185" s="11">
        <v>0</v>
      </c>
      <c r="T185" s="3">
        <v>0</v>
      </c>
      <c r="U185" s="3">
        <v>0</v>
      </c>
      <c r="V185" s="27">
        <v>0</v>
      </c>
      <c r="W185" s="3">
        <v>0</v>
      </c>
    </row>
    <row r="186" spans="2:23" x14ac:dyDescent="0.2">
      <c r="B186" s="11" t="s">
        <v>24</v>
      </c>
      <c r="C186" s="11"/>
      <c r="D186" s="11"/>
      <c r="E186" s="11"/>
      <c r="F186" s="11"/>
      <c r="G186" s="11"/>
      <c r="H186" s="11"/>
      <c r="I186" s="11"/>
      <c r="J186" s="11"/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11">
        <v>0</v>
      </c>
      <c r="Q186" s="11">
        <v>0</v>
      </c>
      <c r="R186" s="11">
        <v>0</v>
      </c>
      <c r="S186" s="11">
        <v>0</v>
      </c>
      <c r="T186" s="3">
        <v>0</v>
      </c>
      <c r="U186" s="3">
        <v>0</v>
      </c>
      <c r="V186" s="27">
        <v>0</v>
      </c>
      <c r="W186" s="3">
        <v>0</v>
      </c>
    </row>
    <row r="187" spans="2:23" x14ac:dyDescent="0.2">
      <c r="B187" s="11" t="s">
        <v>25</v>
      </c>
      <c r="C187" s="11"/>
      <c r="D187" s="11"/>
      <c r="E187" s="11"/>
      <c r="F187" s="11"/>
      <c r="G187" s="11"/>
      <c r="H187" s="11"/>
      <c r="I187" s="11"/>
      <c r="J187" s="11"/>
      <c r="K187" s="11">
        <v>0</v>
      </c>
      <c r="L187" s="11">
        <v>0</v>
      </c>
      <c r="M187" s="11">
        <v>0</v>
      </c>
      <c r="N187" s="11">
        <v>0</v>
      </c>
      <c r="O187" s="11">
        <v>0</v>
      </c>
      <c r="P187" s="11">
        <v>0</v>
      </c>
      <c r="Q187" s="11">
        <v>0</v>
      </c>
      <c r="R187" s="11">
        <v>0</v>
      </c>
      <c r="S187" s="11">
        <v>0</v>
      </c>
      <c r="T187" s="3">
        <v>0</v>
      </c>
      <c r="U187" s="3">
        <v>0</v>
      </c>
      <c r="V187" s="27">
        <v>0</v>
      </c>
      <c r="W187" s="3">
        <v>0</v>
      </c>
    </row>
    <row r="188" spans="2:23" x14ac:dyDescent="0.2">
      <c r="B188" s="11" t="s">
        <v>26</v>
      </c>
      <c r="C188" s="11"/>
      <c r="D188" s="11"/>
      <c r="E188" s="11"/>
      <c r="F188" s="11"/>
      <c r="G188" s="11"/>
      <c r="H188" s="11"/>
      <c r="I188" s="11"/>
      <c r="J188" s="11"/>
      <c r="K188" s="11">
        <v>31.297080000000001</v>
      </c>
      <c r="L188" s="11">
        <v>49.680984791999997</v>
      </c>
      <c r="M188" s="11">
        <v>46.734712380613665</v>
      </c>
      <c r="N188" s="11">
        <v>44.818567823208419</v>
      </c>
      <c r="O188" s="11">
        <v>50.892585946682416</v>
      </c>
      <c r="P188" s="11">
        <v>54.927307460935239</v>
      </c>
      <c r="Q188" s="11">
        <v>56.783190322458999</v>
      </c>
      <c r="R188" s="11">
        <v>53.939863083719892</v>
      </c>
      <c r="S188" s="11">
        <v>52.246409495544611</v>
      </c>
      <c r="T188" s="3">
        <v>58.258985823389267</v>
      </c>
      <c r="U188" s="3">
        <v>60.23461173133515</v>
      </c>
      <c r="V188" s="27">
        <v>48.954611218692818</v>
      </c>
      <c r="W188" s="3">
        <v>62.480770298417646</v>
      </c>
    </row>
    <row r="189" spans="2:23" x14ac:dyDescent="0.2">
      <c r="B189" s="11" t="s">
        <v>27</v>
      </c>
      <c r="C189" s="11"/>
      <c r="D189" s="11"/>
      <c r="E189" s="11"/>
      <c r="F189" s="11"/>
      <c r="G189" s="11"/>
      <c r="H189" s="11"/>
      <c r="I189" s="11"/>
      <c r="J189" s="11"/>
      <c r="K189" s="11">
        <v>0</v>
      </c>
      <c r="L189" s="11">
        <v>0</v>
      </c>
      <c r="M189" s="11">
        <v>0</v>
      </c>
      <c r="N189" s="11">
        <v>0</v>
      </c>
      <c r="O189" s="11">
        <v>0</v>
      </c>
      <c r="P189" s="11">
        <v>0</v>
      </c>
      <c r="Q189" s="11">
        <v>0</v>
      </c>
      <c r="R189" s="11">
        <v>0</v>
      </c>
      <c r="S189" s="11">
        <v>0</v>
      </c>
      <c r="T189" s="3">
        <v>0</v>
      </c>
      <c r="U189" s="3">
        <v>0</v>
      </c>
      <c r="V189" s="27">
        <v>0</v>
      </c>
      <c r="W189" s="3">
        <v>0</v>
      </c>
    </row>
    <row r="190" spans="2:23" x14ac:dyDescent="0.2">
      <c r="B190" s="11" t="s">
        <v>28</v>
      </c>
      <c r="C190" s="11"/>
      <c r="D190" s="11"/>
      <c r="E190" s="11"/>
      <c r="F190" s="11"/>
      <c r="G190" s="11"/>
      <c r="H190" s="11"/>
      <c r="I190" s="11"/>
      <c r="J190" s="11"/>
      <c r="K190" s="11">
        <v>0</v>
      </c>
      <c r="L190" s="11">
        <v>0</v>
      </c>
      <c r="M190" s="11">
        <v>0</v>
      </c>
      <c r="N190" s="11">
        <v>0</v>
      </c>
      <c r="O190" s="11">
        <v>0</v>
      </c>
      <c r="P190" s="11">
        <v>0</v>
      </c>
      <c r="Q190" s="11">
        <v>0</v>
      </c>
      <c r="R190" s="11">
        <v>0</v>
      </c>
      <c r="S190" s="11">
        <v>0</v>
      </c>
      <c r="T190" s="3">
        <v>0</v>
      </c>
      <c r="U190" s="3">
        <v>0</v>
      </c>
      <c r="V190" s="27">
        <v>0</v>
      </c>
      <c r="W190" s="3">
        <v>0</v>
      </c>
    </row>
    <row r="191" spans="2:23" s="22" customFormat="1" x14ac:dyDescent="0.2">
      <c r="B191" s="26" t="s">
        <v>29</v>
      </c>
      <c r="C191" s="21">
        <f t="shared" ref="C191:W191" si="16">SUM(C176:C190)</f>
        <v>0</v>
      </c>
      <c r="D191" s="21">
        <f t="shared" si="16"/>
        <v>0</v>
      </c>
      <c r="E191" s="21">
        <f t="shared" si="16"/>
        <v>0</v>
      </c>
      <c r="F191" s="21">
        <f t="shared" si="16"/>
        <v>0</v>
      </c>
      <c r="G191" s="21">
        <f t="shared" si="16"/>
        <v>0</v>
      </c>
      <c r="H191" s="21">
        <f t="shared" si="16"/>
        <v>0</v>
      </c>
      <c r="I191" s="21">
        <f t="shared" si="16"/>
        <v>0</v>
      </c>
      <c r="J191" s="21">
        <f t="shared" si="16"/>
        <v>0</v>
      </c>
      <c r="K191" s="21">
        <f t="shared" si="16"/>
        <v>236.85363000000001</v>
      </c>
      <c r="L191" s="21">
        <f t="shared" si="16"/>
        <v>375.981452262</v>
      </c>
      <c r="M191" s="21">
        <f t="shared" si="16"/>
        <v>353.68431413902795</v>
      </c>
      <c r="N191" s="21">
        <f t="shared" si="16"/>
        <v>339.18309568586312</v>
      </c>
      <c r="O191" s="21">
        <f t="shared" si="16"/>
        <v>385.15074638141061</v>
      </c>
      <c r="P191" s="21">
        <f t="shared" si="16"/>
        <v>415.68517440759956</v>
      </c>
      <c r="Q191" s="21">
        <f t="shared" si="16"/>
        <v>429.73033749012001</v>
      </c>
      <c r="R191" s="21">
        <f t="shared" si="16"/>
        <v>408.2122796466013</v>
      </c>
      <c r="S191" s="21">
        <f t="shared" si="16"/>
        <v>395.396367440228</v>
      </c>
      <c r="T191" s="21">
        <f t="shared" si="16"/>
        <v>440.89903187096968</v>
      </c>
      <c r="U191" s="21">
        <f t="shared" si="16"/>
        <v>455.85040010784769</v>
      </c>
      <c r="V191" s="21">
        <f t="shared" si="16"/>
        <v>370.48431906063183</v>
      </c>
      <c r="W191" s="21">
        <f t="shared" si="16"/>
        <v>472.84913641708442</v>
      </c>
    </row>
    <row r="194" spans="2:25" x14ac:dyDescent="0.2">
      <c r="Y194" s="14"/>
    </row>
    <row r="195" spans="2:25" x14ac:dyDescent="0.2">
      <c r="B195" s="10" t="s">
        <v>50</v>
      </c>
      <c r="C195" s="4"/>
      <c r="D195" s="4"/>
      <c r="E195" s="4"/>
      <c r="F195" s="4"/>
      <c r="G195" s="4"/>
      <c r="H195" s="4"/>
      <c r="I195" s="4"/>
      <c r="J195" s="2" t="s">
        <v>12</v>
      </c>
      <c r="K195" s="2" t="s">
        <v>13</v>
      </c>
      <c r="L195" s="4"/>
      <c r="M195" s="4"/>
      <c r="N195" s="4"/>
      <c r="O195" s="4"/>
      <c r="P195" s="4"/>
      <c r="Q195" s="4"/>
      <c r="R195" s="4"/>
      <c r="S195" s="4"/>
    </row>
    <row r="196" spans="2:25" x14ac:dyDescent="0.2">
      <c r="B196" s="4"/>
      <c r="C196" s="2">
        <v>2002</v>
      </c>
      <c r="D196" s="2">
        <v>2003</v>
      </c>
      <c r="E196" s="2">
        <v>2004</v>
      </c>
      <c r="F196" s="2">
        <v>2005</v>
      </c>
      <c r="G196" s="2">
        <v>2006</v>
      </c>
      <c r="H196" s="2">
        <v>2007</v>
      </c>
      <c r="I196" s="2">
        <v>2008</v>
      </c>
      <c r="J196" s="2">
        <v>2009</v>
      </c>
      <c r="K196" s="2">
        <v>2009</v>
      </c>
      <c r="L196" s="2">
        <v>2010</v>
      </c>
      <c r="M196" s="2">
        <v>2011</v>
      </c>
      <c r="N196" s="2">
        <v>2012</v>
      </c>
      <c r="O196" s="2">
        <v>2013</v>
      </c>
      <c r="P196" s="2">
        <v>2014</v>
      </c>
      <c r="Q196" s="2">
        <v>2015</v>
      </c>
      <c r="R196" s="2">
        <v>2016</v>
      </c>
      <c r="S196" s="2">
        <v>2017</v>
      </c>
      <c r="T196" s="16">
        <f>S196+1</f>
        <v>2018</v>
      </c>
      <c r="U196" s="16">
        <f>T196+1</f>
        <v>2019</v>
      </c>
      <c r="V196" s="16">
        <f>U196+1</f>
        <v>2020</v>
      </c>
      <c r="W196" s="16">
        <f>V196+1</f>
        <v>2021</v>
      </c>
    </row>
    <row r="197" spans="2:25" x14ac:dyDescent="0.2">
      <c r="B197" s="11" t="s">
        <v>14</v>
      </c>
      <c r="C197" s="11">
        <f>C9+C30+C51+C72+C93+C114+C134+C155+C176</f>
        <v>1271.4475967078999</v>
      </c>
      <c r="D197" s="11">
        <f t="shared" ref="D197:S197" si="17">D9+D30+D51+D72+D93+D114+D134+D155+D176</f>
        <v>1355.6069432001</v>
      </c>
      <c r="E197" s="11">
        <f t="shared" si="17"/>
        <v>1431.0451542075</v>
      </c>
      <c r="F197" s="11">
        <f t="shared" si="17"/>
        <v>1533.3326706345999</v>
      </c>
      <c r="G197" s="11">
        <f t="shared" si="17"/>
        <v>1811.6785091185</v>
      </c>
      <c r="H197" s="11">
        <f t="shared" si="17"/>
        <v>1956.5600973037001</v>
      </c>
      <c r="I197" s="11">
        <f t="shared" si="17"/>
        <v>1717.6531716672002</v>
      </c>
      <c r="J197" s="11">
        <f t="shared" si="17"/>
        <v>1802.1012198287106</v>
      </c>
      <c r="K197" s="11">
        <f t="shared" si="17"/>
        <v>-181.04395762682412</v>
      </c>
      <c r="L197" s="11">
        <f t="shared" si="17"/>
        <v>-45.282030927570986</v>
      </c>
      <c r="M197" s="11">
        <f t="shared" si="17"/>
        <v>-519.92446076303747</v>
      </c>
      <c r="N197" s="11">
        <f t="shared" si="17"/>
        <v>-824.58251756560503</v>
      </c>
      <c r="O197" s="11">
        <f t="shared" si="17"/>
        <v>-1528.0696593877849</v>
      </c>
      <c r="P197" s="11">
        <f t="shared" si="17"/>
        <v>-1521.3907033196815</v>
      </c>
      <c r="Q197" s="11">
        <f t="shared" si="17"/>
        <v>-1699.8988373985721</v>
      </c>
      <c r="R197" s="11">
        <f t="shared" si="17"/>
        <v>-1958.7527240917627</v>
      </c>
      <c r="S197" s="11">
        <f t="shared" si="17"/>
        <v>-2018.8832729352473</v>
      </c>
      <c r="T197" s="11">
        <f t="shared" ref="T197:U197" si="18">T9+T30+T51+T72+T93+T114+T134+T155+T176</f>
        <v>-2118.0122943402275</v>
      </c>
      <c r="U197" s="11">
        <f t="shared" si="18"/>
        <v>-2070.0675100885524</v>
      </c>
      <c r="V197" s="11">
        <f t="shared" ref="V197:W197" si="19">V9+V30+V51+V72+V93+V114+V134+V155+V176</f>
        <v>-1869.2406121538399</v>
      </c>
      <c r="W197" s="11">
        <f t="shared" si="19"/>
        <v>-2168.2291020772518</v>
      </c>
    </row>
    <row r="198" spans="2:25" x14ac:dyDescent="0.2">
      <c r="B198" s="11" t="s">
        <v>15</v>
      </c>
      <c r="C198" s="11">
        <f t="shared" ref="C198:S198" si="20">C10+C31+C52+C73+C94+C115+C135+C156+C177</f>
        <v>2499.5674324460006</v>
      </c>
      <c r="D198" s="11">
        <f t="shared" si="20"/>
        <v>2683.6269014740001</v>
      </c>
      <c r="E198" s="11">
        <f t="shared" si="20"/>
        <v>2812.7239185500002</v>
      </c>
      <c r="F198" s="11">
        <f t="shared" si="20"/>
        <v>3087.7927760040002</v>
      </c>
      <c r="G198" s="11">
        <f t="shared" si="20"/>
        <v>3474.6925766900004</v>
      </c>
      <c r="H198" s="11">
        <f t="shared" si="20"/>
        <v>3735.4941405380005</v>
      </c>
      <c r="I198" s="11">
        <f t="shared" si="20"/>
        <v>3157.9853585280007</v>
      </c>
      <c r="J198" s="11">
        <f t="shared" si="20"/>
        <v>2334.1654554300103</v>
      </c>
      <c r="K198" s="11">
        <f t="shared" si="20"/>
        <v>1739.2461031821028</v>
      </c>
      <c r="L198" s="11">
        <f t="shared" si="20"/>
        <v>2376.0832785431767</v>
      </c>
      <c r="M198" s="11">
        <f t="shared" si="20"/>
        <v>2079.8795538211425</v>
      </c>
      <c r="N198" s="11">
        <f t="shared" si="20"/>
        <v>1803.3835164078514</v>
      </c>
      <c r="O198" s="11">
        <f t="shared" si="20"/>
        <v>1680.1507032080979</v>
      </c>
      <c r="P198" s="11">
        <f t="shared" si="20"/>
        <v>1708.8136008308029</v>
      </c>
      <c r="Q198" s="11">
        <f t="shared" si="20"/>
        <v>1902.0703016628095</v>
      </c>
      <c r="R198" s="11">
        <f t="shared" si="20"/>
        <v>1876.2379047985487</v>
      </c>
      <c r="S198" s="11">
        <f t="shared" si="20"/>
        <v>1830.1064505428151</v>
      </c>
      <c r="T198" s="11">
        <f t="shared" ref="T198:U198" si="21">T10+T31+T52+T73+T94+T115+T135+T156+T177</f>
        <v>2049.1919900853345</v>
      </c>
      <c r="U198" s="11">
        <f t="shared" si="21"/>
        <v>2136.7369315834717</v>
      </c>
      <c r="V198" s="11">
        <f t="shared" ref="V198:W198" si="22">V10+V31+V52+V73+V94+V115+V135+V156+V177</f>
        <v>1906.2832136971786</v>
      </c>
      <c r="W198" s="11">
        <f t="shared" si="22"/>
        <v>2468.1525322425273</v>
      </c>
    </row>
    <row r="199" spans="2:25" x14ac:dyDescent="0.2">
      <c r="B199" s="11" t="s">
        <v>16</v>
      </c>
      <c r="C199" s="11">
        <f t="shared" ref="C199:S199" si="23">C11+C32+C53+C74+C95+C116+C136+C157+C178</f>
        <v>5925.1489882080004</v>
      </c>
      <c r="D199" s="11">
        <f t="shared" si="23"/>
        <v>6305.5511759519995</v>
      </c>
      <c r="E199" s="11">
        <f t="shared" si="23"/>
        <v>6552.4593803999996</v>
      </c>
      <c r="F199" s="11">
        <f t="shared" si="23"/>
        <v>7325.5596473919995</v>
      </c>
      <c r="G199" s="11">
        <f t="shared" si="23"/>
        <v>8336.4040931200016</v>
      </c>
      <c r="H199" s="11">
        <f t="shared" si="23"/>
        <v>8964.1986382239993</v>
      </c>
      <c r="I199" s="11">
        <f t="shared" si="23"/>
        <v>7558.7189537440008</v>
      </c>
      <c r="J199" s="11">
        <f t="shared" si="23"/>
        <v>5573.7073705788853</v>
      </c>
      <c r="K199" s="11">
        <f t="shared" si="23"/>
        <v>3776.5230351611017</v>
      </c>
      <c r="L199" s="11">
        <f t="shared" si="23"/>
        <v>5121.1947876294471</v>
      </c>
      <c r="M199" s="11">
        <f t="shared" si="23"/>
        <v>4682.3813878014334</v>
      </c>
      <c r="N199" s="11">
        <f t="shared" si="23"/>
        <v>4511.5163201216237</v>
      </c>
      <c r="O199" s="11">
        <f t="shared" si="23"/>
        <v>3674.3038025289034</v>
      </c>
      <c r="P199" s="11">
        <f t="shared" si="23"/>
        <v>4216.4930032107986</v>
      </c>
      <c r="Q199" s="11">
        <f t="shared" si="23"/>
        <v>4433.6957635020717</v>
      </c>
      <c r="R199" s="11">
        <f t="shared" si="23"/>
        <v>4551.8181966676939</v>
      </c>
      <c r="S199" s="11">
        <f t="shared" si="23"/>
        <v>4731.7118281700223</v>
      </c>
      <c r="T199" s="11">
        <f t="shared" ref="T199:U199" si="24">T11+T32+T53+T74+T95+T116+T136+T157+T178</f>
        <v>5105.591707849424</v>
      </c>
      <c r="U199" s="11">
        <f t="shared" si="24"/>
        <v>5246.1899486645343</v>
      </c>
      <c r="V199" s="11">
        <f t="shared" ref="V199:W199" si="25">V11+V32+V53+V74+V95+V116+V136+V157+V178</f>
        <v>4310.6171356254117</v>
      </c>
      <c r="W199" s="11">
        <f t="shared" si="25"/>
        <v>4933.5468739095295</v>
      </c>
    </row>
    <row r="200" spans="2:25" x14ac:dyDescent="0.2">
      <c r="B200" s="11" t="s">
        <v>17</v>
      </c>
      <c r="C200" s="11">
        <f t="shared" ref="C200:S200" si="26">C12+C33+C54+C75+C96+C117+C137+C158+C179</f>
        <v>776.51609021200022</v>
      </c>
      <c r="D200" s="11">
        <f t="shared" si="26"/>
        <v>836.56082402800007</v>
      </c>
      <c r="E200" s="11">
        <f t="shared" si="26"/>
        <v>892.53377810000006</v>
      </c>
      <c r="F200" s="11">
        <f t="shared" si="26"/>
        <v>981.35449568800004</v>
      </c>
      <c r="G200" s="11">
        <f t="shared" si="26"/>
        <v>1078.5002331800001</v>
      </c>
      <c r="H200" s="11">
        <f t="shared" si="26"/>
        <v>1170.5478510360001</v>
      </c>
      <c r="I200" s="11">
        <f t="shared" si="26"/>
        <v>987.82752281600006</v>
      </c>
      <c r="J200" s="11">
        <f t="shared" si="26"/>
        <v>748.40045589945521</v>
      </c>
      <c r="K200" s="11">
        <f t="shared" si="26"/>
        <v>402.38138036574452</v>
      </c>
      <c r="L200" s="11">
        <f t="shared" si="26"/>
        <v>611.79834347605788</v>
      </c>
      <c r="M200" s="11">
        <f t="shared" si="26"/>
        <v>491.58651703978273</v>
      </c>
      <c r="N200" s="11">
        <f t="shared" si="26"/>
        <v>399.48311337489122</v>
      </c>
      <c r="O200" s="11">
        <f t="shared" si="26"/>
        <v>381.46029418420528</v>
      </c>
      <c r="P200" s="11">
        <f t="shared" si="26"/>
        <v>386.01612895191602</v>
      </c>
      <c r="Q200" s="11">
        <f t="shared" si="26"/>
        <v>439.48470442240932</v>
      </c>
      <c r="R200" s="11">
        <f t="shared" si="26"/>
        <v>451.62212950964624</v>
      </c>
      <c r="S200" s="11">
        <f t="shared" si="26"/>
        <v>429.64890665169276</v>
      </c>
      <c r="T200" s="11">
        <f t="shared" ref="T200:U200" si="27">T12+T33+T54+T75+T96+T117+T137+T158+T179</f>
        <v>516.79458331090927</v>
      </c>
      <c r="U200" s="11">
        <f t="shared" si="27"/>
        <v>570.24828502542937</v>
      </c>
      <c r="V200" s="11">
        <f t="shared" ref="V200:W200" si="28">V12+V33+V54+V75+V96+V117+V137+V158+V179</f>
        <v>522.93862790347157</v>
      </c>
      <c r="W200" s="11">
        <f t="shared" si="28"/>
        <v>672.55567314753011</v>
      </c>
    </row>
    <row r="201" spans="2:25" x14ac:dyDescent="0.2">
      <c r="B201" s="11" t="s">
        <v>18</v>
      </c>
      <c r="C201" s="11">
        <f t="shared" ref="C201:S201" si="29">C13+C34+C55+C76+C97+C118+C138+C159+C180</f>
        <v>422.96889211199993</v>
      </c>
      <c r="D201" s="11">
        <f t="shared" si="29"/>
        <v>451.63411012799992</v>
      </c>
      <c r="E201" s="11">
        <f t="shared" si="29"/>
        <v>472.15943559999994</v>
      </c>
      <c r="F201" s="11">
        <f t="shared" si="29"/>
        <v>524.69205628799989</v>
      </c>
      <c r="G201" s="11">
        <f t="shared" si="29"/>
        <v>597.67751167999995</v>
      </c>
      <c r="H201" s="11">
        <f t="shared" si="29"/>
        <v>642.70046673599984</v>
      </c>
      <c r="I201" s="11">
        <f t="shared" si="29"/>
        <v>543.45832201600001</v>
      </c>
      <c r="J201" s="11">
        <f t="shared" si="29"/>
        <v>432.22340978353816</v>
      </c>
      <c r="K201" s="11">
        <f t="shared" si="29"/>
        <v>229.69536848705968</v>
      </c>
      <c r="L201" s="11">
        <f t="shared" si="29"/>
        <v>368.24175329428908</v>
      </c>
      <c r="M201" s="11">
        <f t="shared" si="29"/>
        <v>336.92735673786706</v>
      </c>
      <c r="N201" s="11">
        <f t="shared" si="29"/>
        <v>321.43538577113083</v>
      </c>
      <c r="O201" s="11">
        <f t="shared" si="29"/>
        <v>340.62459665612653</v>
      </c>
      <c r="P201" s="11">
        <f t="shared" si="29"/>
        <v>320.09569658261546</v>
      </c>
      <c r="Q201" s="11">
        <f t="shared" si="29"/>
        <v>400.13364055874871</v>
      </c>
      <c r="R201" s="11">
        <f t="shared" si="29"/>
        <v>390.22553610187242</v>
      </c>
      <c r="S201" s="11">
        <f t="shared" si="29"/>
        <v>371.2147801266716</v>
      </c>
      <c r="T201" s="11">
        <f t="shared" ref="T201:U201" si="30">T13+T34+T55+T76+T97+T118+T138+T159+T180</f>
        <v>427.48060258543762</v>
      </c>
      <c r="U201" s="11">
        <f t="shared" si="30"/>
        <v>462.24934507422614</v>
      </c>
      <c r="V201" s="11">
        <f t="shared" ref="V201:W201" si="31">V13+V34+V55+V76+V97+V118+V138+V159+V180</f>
        <v>387.29650650519557</v>
      </c>
      <c r="W201" s="11">
        <f t="shared" si="31"/>
        <v>457.88246232000142</v>
      </c>
    </row>
    <row r="202" spans="2:25" x14ac:dyDescent="0.2">
      <c r="B202" s="11" t="s">
        <v>19</v>
      </c>
      <c r="C202" s="11">
        <f t="shared" ref="C202:S202" si="32">C14+C35+C56+C77+C98+C119+C139+C160+C181</f>
        <v>236.73621319100002</v>
      </c>
      <c r="D202" s="11">
        <f t="shared" si="32"/>
        <v>250.20885812900002</v>
      </c>
      <c r="E202" s="11">
        <f t="shared" si="32"/>
        <v>259.68867767500006</v>
      </c>
      <c r="F202" s="11">
        <f t="shared" si="32"/>
        <v>287.15409863400004</v>
      </c>
      <c r="G202" s="11">
        <f t="shared" si="32"/>
        <v>326.94781286500006</v>
      </c>
      <c r="H202" s="11">
        <f t="shared" si="32"/>
        <v>351.57603177300007</v>
      </c>
      <c r="I202" s="11">
        <f t="shared" si="32"/>
        <v>296.40419068800003</v>
      </c>
      <c r="J202" s="11">
        <f t="shared" si="32"/>
        <v>237.86142036652546</v>
      </c>
      <c r="K202" s="11">
        <f t="shared" si="32"/>
        <v>139.91250906201918</v>
      </c>
      <c r="L202" s="11">
        <f t="shared" si="32"/>
        <v>235.66154755845528</v>
      </c>
      <c r="M202" s="11">
        <f t="shared" si="32"/>
        <v>227.57718935006369</v>
      </c>
      <c r="N202" s="11">
        <f t="shared" si="32"/>
        <v>185.33382224718937</v>
      </c>
      <c r="O202" s="11">
        <f t="shared" si="32"/>
        <v>194.47621563010426</v>
      </c>
      <c r="P202" s="11">
        <f t="shared" si="32"/>
        <v>200.71939477805023</v>
      </c>
      <c r="Q202" s="11">
        <f t="shared" si="32"/>
        <v>213.32942043970431</v>
      </c>
      <c r="R202" s="11">
        <f t="shared" si="32"/>
        <v>198.95332892583795</v>
      </c>
      <c r="S202" s="11">
        <f t="shared" si="32"/>
        <v>180.74089106979693</v>
      </c>
      <c r="T202" s="11">
        <f t="shared" ref="T202:U202" si="33">T14+T35+T56+T77+T98+T119+T139+T160+T181</f>
        <v>220.07301652041488</v>
      </c>
      <c r="U202" s="11">
        <f t="shared" si="33"/>
        <v>248.24005174806175</v>
      </c>
      <c r="V202" s="11">
        <f t="shared" ref="V202:W202" si="34">V14+V35+V56+V77+V98+V119+V139+V160+V181</f>
        <v>199.84600733604302</v>
      </c>
      <c r="W202" s="11">
        <f t="shared" si="34"/>
        <v>250.84320898226571</v>
      </c>
    </row>
    <row r="203" spans="2:25" x14ac:dyDescent="0.2">
      <c r="B203" s="11" t="s">
        <v>20</v>
      </c>
      <c r="C203" s="11">
        <f t="shared" ref="C203:S203" si="35">C15+C36+C57+C78+C99+C120+C140+C161+C182</f>
        <v>773.9747655509999</v>
      </c>
      <c r="D203" s="11">
        <f t="shared" si="35"/>
        <v>826.4281629689998</v>
      </c>
      <c r="E203" s="11">
        <f t="shared" si="35"/>
        <v>850.29382067499989</v>
      </c>
      <c r="F203" s="11">
        <f t="shared" si="35"/>
        <v>960.11413327399976</v>
      </c>
      <c r="G203" s="11">
        <f t="shared" si="35"/>
        <v>1095.8253482649998</v>
      </c>
      <c r="H203" s="11">
        <f t="shared" si="35"/>
        <v>1178.9016708529998</v>
      </c>
      <c r="I203" s="11">
        <f t="shared" si="35"/>
        <v>990.30216316799999</v>
      </c>
      <c r="J203" s="11">
        <f t="shared" si="35"/>
        <v>754.14550382070411</v>
      </c>
      <c r="K203" s="11">
        <f t="shared" si="35"/>
        <v>598.11476843238131</v>
      </c>
      <c r="L203" s="11">
        <f t="shared" si="35"/>
        <v>759.7982380188148</v>
      </c>
      <c r="M203" s="11">
        <f t="shared" si="35"/>
        <v>686.25859594856684</v>
      </c>
      <c r="N203" s="11">
        <f t="shared" si="35"/>
        <v>654.17490062119373</v>
      </c>
      <c r="O203" s="11">
        <f t="shared" si="35"/>
        <v>503.92573028660485</v>
      </c>
      <c r="P203" s="11">
        <f t="shared" si="35"/>
        <v>562.8439692878087</v>
      </c>
      <c r="Q203" s="11">
        <f t="shared" si="35"/>
        <v>611.98680208014764</v>
      </c>
      <c r="R203" s="11">
        <f t="shared" si="35"/>
        <v>626.02421609934663</v>
      </c>
      <c r="S203" s="11">
        <f t="shared" si="35"/>
        <v>619.34099054664068</v>
      </c>
      <c r="T203" s="11">
        <f t="shared" ref="T203:U203" si="36">T15+T36+T57+T78+T99+T120+T140+T161+T182</f>
        <v>712.75725180410836</v>
      </c>
      <c r="U203" s="11">
        <f t="shared" si="36"/>
        <v>749.32893608790619</v>
      </c>
      <c r="V203" s="11">
        <f t="shared" ref="V203:W203" si="37">V15+V36+V57+V78+V99+V120+V140+V161+V182</f>
        <v>604.22919727336057</v>
      </c>
      <c r="W203" s="11">
        <f t="shared" si="37"/>
        <v>775.48112982139196</v>
      </c>
    </row>
    <row r="204" spans="2:25" x14ac:dyDescent="0.2">
      <c r="B204" s="11" t="s">
        <v>21</v>
      </c>
      <c r="C204" s="11">
        <f t="shared" ref="C204:S204" si="38">C16+C37+C58+C79+C100+C121+C141+C162+C183</f>
        <v>1705.1962502230001</v>
      </c>
      <c r="D204" s="11">
        <f t="shared" si="38"/>
        <v>1818.645301737</v>
      </c>
      <c r="E204" s="11">
        <f t="shared" si="38"/>
        <v>1871.3192842750002</v>
      </c>
      <c r="F204" s="11">
        <f t="shared" si="38"/>
        <v>2112.8358590020002</v>
      </c>
      <c r="G204" s="11">
        <f t="shared" si="38"/>
        <v>2434.1638483450001</v>
      </c>
      <c r="H204" s="11">
        <f t="shared" si="38"/>
        <v>2621.9054572690002</v>
      </c>
      <c r="I204" s="11">
        <f t="shared" si="38"/>
        <v>2234.9253912640002</v>
      </c>
      <c r="J204" s="11">
        <f t="shared" si="38"/>
        <v>1835.8544922350072</v>
      </c>
      <c r="K204" s="11">
        <f t="shared" si="38"/>
        <v>1265.0229572122369</v>
      </c>
      <c r="L204" s="11">
        <f t="shared" si="38"/>
        <v>1794.9879103060041</v>
      </c>
      <c r="M204" s="11">
        <f t="shared" si="38"/>
        <v>1515.8884410162002</v>
      </c>
      <c r="N204" s="11">
        <f t="shared" si="38"/>
        <v>1387.7676750237406</v>
      </c>
      <c r="O204" s="11">
        <f t="shared" si="38"/>
        <v>797.40624844056663</v>
      </c>
      <c r="P204" s="11">
        <f t="shared" si="38"/>
        <v>520.3445961762468</v>
      </c>
      <c r="Q204" s="11">
        <f t="shared" si="38"/>
        <v>628.59147987356596</v>
      </c>
      <c r="R204" s="11">
        <f t="shared" si="38"/>
        <v>660.54939413148963</v>
      </c>
      <c r="S204" s="11">
        <f t="shared" si="38"/>
        <v>669.51079734949838</v>
      </c>
      <c r="T204" s="11">
        <f t="shared" ref="T204:U204" si="39">T16+T37+T58+T79+T100+T121+T141+T162+T183</f>
        <v>732.28988828428419</v>
      </c>
      <c r="U204" s="11">
        <f t="shared" si="39"/>
        <v>777.16409869033942</v>
      </c>
      <c r="V204" s="11">
        <f t="shared" ref="V204:W204" si="40">V16+V37+V58+V79+V100+V121+V141+V162+V183</f>
        <v>714.16855945067118</v>
      </c>
      <c r="W204" s="11">
        <f t="shared" si="40"/>
        <v>781.80403901807381</v>
      </c>
    </row>
    <row r="205" spans="2:25" x14ac:dyDescent="0.2">
      <c r="B205" s="11" t="s">
        <v>22</v>
      </c>
      <c r="C205" s="11">
        <f t="shared" ref="C205:S205" si="41">C17+C38+C59+C80+C101+C122+C142+C163+C184</f>
        <v>767.16888165099999</v>
      </c>
      <c r="D205" s="11">
        <f t="shared" si="41"/>
        <v>819.54086886899984</v>
      </c>
      <c r="E205" s="11">
        <f t="shared" si="41"/>
        <v>861.40156317499986</v>
      </c>
      <c r="F205" s="11">
        <f t="shared" si="41"/>
        <v>938.31097467399979</v>
      </c>
      <c r="G205" s="11">
        <f t="shared" si="41"/>
        <v>1072.3430897649998</v>
      </c>
      <c r="H205" s="11">
        <f t="shared" si="41"/>
        <v>1153.5182891529998</v>
      </c>
      <c r="I205" s="11">
        <f t="shared" si="41"/>
        <v>977.38795796799991</v>
      </c>
      <c r="J205" s="11">
        <f t="shared" si="41"/>
        <v>776.35679986530636</v>
      </c>
      <c r="K205" s="11">
        <f t="shared" si="41"/>
        <v>304.21565230698718</v>
      </c>
      <c r="L205" s="11">
        <f t="shared" si="41"/>
        <v>518.47075124278422</v>
      </c>
      <c r="M205" s="11">
        <f t="shared" si="41"/>
        <v>515.12187274510302</v>
      </c>
      <c r="N205" s="11">
        <f t="shared" si="41"/>
        <v>421.72290745253957</v>
      </c>
      <c r="O205" s="11">
        <f t="shared" si="41"/>
        <v>322.09620302848282</v>
      </c>
      <c r="P205" s="11">
        <f t="shared" si="41"/>
        <v>370.28868133868173</v>
      </c>
      <c r="Q205" s="11">
        <f t="shared" si="41"/>
        <v>387.84282790218123</v>
      </c>
      <c r="R205" s="11">
        <f t="shared" si="41"/>
        <v>409.33820677146548</v>
      </c>
      <c r="S205" s="11">
        <f t="shared" si="41"/>
        <v>388.22659746783137</v>
      </c>
      <c r="T205" s="11">
        <f t="shared" ref="T205:U205" si="42">T17+T38+T59+T80+T101+T122+T142+T163+T184</f>
        <v>446.78579302640151</v>
      </c>
      <c r="U205" s="11">
        <f t="shared" si="42"/>
        <v>452.52479743163542</v>
      </c>
      <c r="V205" s="11">
        <f t="shared" ref="V205:W205" si="43">V17+V38+V59+V80+V101+V122+V142+V163+V184</f>
        <v>352.03629807465825</v>
      </c>
      <c r="W205" s="11">
        <f t="shared" si="43"/>
        <v>498.16890734945167</v>
      </c>
    </row>
    <row r="206" spans="2:25" x14ac:dyDescent="0.2">
      <c r="B206" s="11" t="s">
        <v>23</v>
      </c>
      <c r="C206" s="11">
        <f t="shared" ref="C206:S206" si="44">C18+C39+C60+C81+C102+C123+C143+C164+C185</f>
        <v>1671.1217498830001</v>
      </c>
      <c r="D206" s="11">
        <f t="shared" si="44"/>
        <v>1778.3160352769999</v>
      </c>
      <c r="E206" s="11">
        <f t="shared" si="44"/>
        <v>1844.9929797749999</v>
      </c>
      <c r="F206" s="11">
        <f t="shared" si="44"/>
        <v>2063.7940238419997</v>
      </c>
      <c r="G206" s="11">
        <f t="shared" si="44"/>
        <v>2346.5803932449999</v>
      </c>
      <c r="H206" s="11">
        <f t="shared" si="44"/>
        <v>2523.0046582489999</v>
      </c>
      <c r="I206" s="11">
        <f t="shared" si="44"/>
        <v>2116.6962501440003</v>
      </c>
      <c r="J206" s="11">
        <f t="shared" si="44"/>
        <v>1557.6399196213426</v>
      </c>
      <c r="K206" s="11">
        <f t="shared" si="44"/>
        <v>1132.9985956268733</v>
      </c>
      <c r="L206" s="11">
        <f t="shared" si="44"/>
        <v>1536.202469515857</v>
      </c>
      <c r="M206" s="11">
        <f t="shared" si="44"/>
        <v>1401.1736712316924</v>
      </c>
      <c r="N206" s="11">
        <f t="shared" si="44"/>
        <v>1301.8616752691314</v>
      </c>
      <c r="O206" s="11">
        <f t="shared" si="44"/>
        <v>1269.23432303243</v>
      </c>
      <c r="P206" s="11">
        <f t="shared" si="44"/>
        <v>1311.9973413314062</v>
      </c>
      <c r="Q206" s="11">
        <f t="shared" si="44"/>
        <v>1424.2683264305242</v>
      </c>
      <c r="R206" s="11">
        <f t="shared" si="44"/>
        <v>1373.8081310101077</v>
      </c>
      <c r="S206" s="11">
        <f t="shared" si="44"/>
        <v>1345.1941010209109</v>
      </c>
      <c r="T206" s="11">
        <f t="shared" ref="T206:U206" si="45">T18+T39+T60+T81+T102+T123+T143+T164+T185</f>
        <v>1486.5475708796776</v>
      </c>
      <c r="U206" s="11">
        <f t="shared" si="45"/>
        <v>1561.683499104154</v>
      </c>
      <c r="V206" s="11">
        <f t="shared" ref="V206:W206" si="46">V18+V39+V60+V81+V102+V123+V143+V164+V185</f>
        <v>1258.5115069682963</v>
      </c>
      <c r="W206" s="11">
        <f t="shared" si="46"/>
        <v>1511.5833272770808</v>
      </c>
    </row>
    <row r="207" spans="2:25" x14ac:dyDescent="0.2">
      <c r="B207" s="11" t="s">
        <v>24</v>
      </c>
      <c r="C207" s="11">
        <f t="shared" ref="C207:S207" si="47">C19+C40+C61+C82+C103+C124+C144+C165+C186</f>
        <v>2111.6869422480004</v>
      </c>
      <c r="D207" s="11">
        <f t="shared" si="47"/>
        <v>2260.3750427119999</v>
      </c>
      <c r="E207" s="11">
        <f t="shared" si="47"/>
        <v>2373.0573073999999</v>
      </c>
      <c r="F207" s="11">
        <f t="shared" si="47"/>
        <v>2619.5433863520002</v>
      </c>
      <c r="G207" s="11">
        <f t="shared" si="47"/>
        <v>3001.1089037200004</v>
      </c>
      <c r="H207" s="11">
        <f t="shared" si="47"/>
        <v>3224.1045483440002</v>
      </c>
      <c r="I207" s="11">
        <f t="shared" si="47"/>
        <v>2710.6058964640001</v>
      </c>
      <c r="J207" s="11">
        <f t="shared" si="47"/>
        <v>1988.6465157582811</v>
      </c>
      <c r="K207" s="11">
        <f t="shared" si="47"/>
        <v>1982.3172212295601</v>
      </c>
      <c r="L207" s="11">
        <f t="shared" si="47"/>
        <v>2633.975051482721</v>
      </c>
      <c r="M207" s="11">
        <f t="shared" si="47"/>
        <v>2458.9833633595667</v>
      </c>
      <c r="N207" s="11">
        <f t="shared" si="47"/>
        <v>2411.3621507676589</v>
      </c>
      <c r="O207" s="11">
        <f t="shared" si="47"/>
        <v>2217.274819236095</v>
      </c>
      <c r="P207" s="11">
        <f t="shared" si="47"/>
        <v>2295.6339502560841</v>
      </c>
      <c r="Q207" s="11">
        <f t="shared" si="47"/>
        <v>2696.7257146595662</v>
      </c>
      <c r="R207" s="11">
        <f t="shared" si="47"/>
        <v>2860.0825836658996</v>
      </c>
      <c r="S207" s="11">
        <f t="shared" si="47"/>
        <v>3026.9069413806551</v>
      </c>
      <c r="T207" s="11">
        <f t="shared" ref="T207:U207" si="48">T19+T40+T61+T82+T103+T124+T144+T165+T186</f>
        <v>3373.8773096106861</v>
      </c>
      <c r="U207" s="11">
        <f t="shared" si="48"/>
        <v>3515.109342270885</v>
      </c>
      <c r="V207" s="11">
        <f t="shared" ref="V207:W207" si="49">V19+V40+V61+V82+V103+V124+V144+V165+V186</f>
        <v>3265.3477982772706</v>
      </c>
      <c r="W207" s="11">
        <f t="shared" si="49"/>
        <v>3683.2054812737442</v>
      </c>
    </row>
    <row r="208" spans="2:25" x14ac:dyDescent="0.2">
      <c r="B208" s="11" t="s">
        <v>25</v>
      </c>
      <c r="C208" s="11">
        <f t="shared" ref="C208:S208" si="50">C20+C41+C62+C83+C104+C125+C145+C166+C187</f>
        <v>1373.267494793</v>
      </c>
      <c r="D208" s="11">
        <f t="shared" si="50"/>
        <v>1469.0054335669997</v>
      </c>
      <c r="E208" s="11">
        <f t="shared" si="50"/>
        <v>1535.4820315249997</v>
      </c>
      <c r="F208" s="11">
        <f t="shared" si="50"/>
        <v>1696.5314421819999</v>
      </c>
      <c r="G208" s="11">
        <f t="shared" si="50"/>
        <v>1913.4249168949998</v>
      </c>
      <c r="H208" s="11">
        <f t="shared" si="50"/>
        <v>2056.3889049789996</v>
      </c>
      <c r="I208" s="11">
        <f t="shared" si="50"/>
        <v>1728.8311710239998</v>
      </c>
      <c r="J208" s="11">
        <f t="shared" si="50"/>
        <v>1242.2594253193054</v>
      </c>
      <c r="K208" s="11">
        <f t="shared" si="50"/>
        <v>1045.7039456491045</v>
      </c>
      <c r="L208" s="11">
        <f t="shared" si="50"/>
        <v>1423.919837619336</v>
      </c>
      <c r="M208" s="11">
        <f t="shared" si="50"/>
        <v>1213.7958904888242</v>
      </c>
      <c r="N208" s="11">
        <f t="shared" si="50"/>
        <v>1185.8071898920787</v>
      </c>
      <c r="O208" s="11">
        <f t="shared" si="50"/>
        <v>1202.6239744399222</v>
      </c>
      <c r="P208" s="11">
        <f t="shared" si="50"/>
        <v>1245.2028408300246</v>
      </c>
      <c r="Q208" s="11">
        <f t="shared" si="50"/>
        <v>1315.5421137370734</v>
      </c>
      <c r="R208" s="11">
        <f t="shared" si="50"/>
        <v>1295.5006547879275</v>
      </c>
      <c r="S208" s="11">
        <f t="shared" si="50"/>
        <v>1280.7553243861862</v>
      </c>
      <c r="T208" s="11">
        <f t="shared" ref="T208:U208" si="51">T20+T41+T62+T83+T104+T125+T145+T166+T187</f>
        <v>1415.1814650585052</v>
      </c>
      <c r="U208" s="11">
        <f t="shared" si="51"/>
        <v>1466.9773510526175</v>
      </c>
      <c r="V208" s="11">
        <f t="shared" ref="V208:W208" si="52">V20+V41+V62+V83+V104+V125+V145+V166+V187</f>
        <v>1297.2848106382728</v>
      </c>
      <c r="W208" s="11">
        <f t="shared" si="52"/>
        <v>1578.9859794071481</v>
      </c>
    </row>
    <row r="209" spans="2:23" x14ac:dyDescent="0.2">
      <c r="B209" s="11" t="s">
        <v>26</v>
      </c>
      <c r="C209" s="11">
        <f t="shared" ref="C209:S209" si="53">C21+C42+C63+C84+C105+C126+C146+C167+C188</f>
        <v>-178.03670634700003</v>
      </c>
      <c r="D209" s="11">
        <f t="shared" si="53"/>
        <v>-193.005778093</v>
      </c>
      <c r="E209" s="11">
        <f t="shared" si="53"/>
        <v>-183.57656297500003</v>
      </c>
      <c r="F209" s="11">
        <f t="shared" si="53"/>
        <v>-215.54007366800002</v>
      </c>
      <c r="G209" s="11">
        <f t="shared" si="53"/>
        <v>-205.70746299500004</v>
      </c>
      <c r="H209" s="11">
        <f t="shared" si="53"/>
        <v>-188.53096980200002</v>
      </c>
      <c r="I209" s="11">
        <f t="shared" si="53"/>
        <v>-191.20723449600001</v>
      </c>
      <c r="J209" s="11">
        <f t="shared" si="53"/>
        <v>-65.380385394247526</v>
      </c>
      <c r="K209" s="11">
        <f t="shared" si="53"/>
        <v>-121.89860036882087</v>
      </c>
      <c r="L209" s="11">
        <f t="shared" si="53"/>
        <v>-53.282424004988691</v>
      </c>
      <c r="M209" s="11">
        <f t="shared" si="53"/>
        <v>-71.623402161439259</v>
      </c>
      <c r="N209" s="11">
        <f t="shared" si="53"/>
        <v>-174.722227519309</v>
      </c>
      <c r="O209" s="11">
        <f t="shared" si="53"/>
        <v>-161.48699173297257</v>
      </c>
      <c r="P209" s="11">
        <f t="shared" si="53"/>
        <v>-200.26924636692456</v>
      </c>
      <c r="Q209" s="11">
        <f t="shared" si="53"/>
        <v>-290.405524468387</v>
      </c>
      <c r="R209" s="11">
        <f t="shared" si="53"/>
        <v>-399.53817348734952</v>
      </c>
      <c r="S209" s="11">
        <f t="shared" si="53"/>
        <v>-427.43592152457859</v>
      </c>
      <c r="T209" s="11">
        <f t="shared" ref="T209:U209" si="54">T21+T42+T63+T84+T105+T126+T146+T167+T188</f>
        <v>-499.47862138520827</v>
      </c>
      <c r="U209" s="11">
        <f t="shared" si="54"/>
        <v>-462.23119505542729</v>
      </c>
      <c r="V209" s="11">
        <f t="shared" ref="V209:W209" si="55">V21+V42+V63+V84+V105+V126+V146+V167+V188</f>
        <v>-196.29315298950502</v>
      </c>
      <c r="W209" s="11">
        <f t="shared" si="55"/>
        <v>-333.9481678784021</v>
      </c>
    </row>
    <row r="210" spans="2:23" x14ac:dyDescent="0.2">
      <c r="B210" s="11" t="s">
        <v>27</v>
      </c>
      <c r="C210" s="11">
        <f t="shared" ref="C210:S210" si="56">C22+C43+C64+C85+C106+C127+C147+C168+C189</f>
        <v>-864.69039473700013</v>
      </c>
      <c r="D210" s="11">
        <f t="shared" si="56"/>
        <v>-923.29172250300007</v>
      </c>
      <c r="E210" s="11">
        <f t="shared" si="56"/>
        <v>-947.7445879820001</v>
      </c>
      <c r="F210" s="11">
        <f t="shared" si="56"/>
        <v>-1072.6466880380001</v>
      </c>
      <c r="G210" s="11">
        <f t="shared" si="56"/>
        <v>-1139.362426055</v>
      </c>
      <c r="H210" s="11">
        <f t="shared" si="56"/>
        <v>-1214.4597996110001</v>
      </c>
      <c r="I210" s="11">
        <f t="shared" si="56"/>
        <v>-992.5246580160001</v>
      </c>
      <c r="J210" s="11">
        <f t="shared" si="56"/>
        <v>-17.519572900579192</v>
      </c>
      <c r="K210" s="11">
        <f t="shared" si="56"/>
        <v>-2281.6235382410932</v>
      </c>
      <c r="L210" s="11">
        <f t="shared" si="56"/>
        <v>-2767.9155901570361</v>
      </c>
      <c r="M210" s="11">
        <f t="shared" si="56"/>
        <v>-3063.0144294811212</v>
      </c>
      <c r="N210" s="11">
        <f t="shared" si="56"/>
        <v>-3519.881564593124</v>
      </c>
      <c r="O210" s="11">
        <f t="shared" si="56"/>
        <v>-3996.6324185064341</v>
      </c>
      <c r="P210" s="11">
        <f t="shared" si="56"/>
        <v>-4430.7665186805707</v>
      </c>
      <c r="Q210" s="11">
        <f t="shared" si="56"/>
        <v>-5113.5887313303419</v>
      </c>
      <c r="R210" s="11">
        <f t="shared" si="56"/>
        <v>-5170.5534941088645</v>
      </c>
      <c r="S210" s="11">
        <f t="shared" si="56"/>
        <v>-4977.1503412639122</v>
      </c>
      <c r="T210" s="11">
        <f t="shared" ref="T210:U210" si="57">T22+T43+T64+T85+T106+T127+T147+T168+T189</f>
        <v>-5599.2956763376405</v>
      </c>
      <c r="U210" s="11">
        <f t="shared" si="57"/>
        <v>-5999.7647608203652</v>
      </c>
      <c r="V210" s="11">
        <f t="shared" ref="V210:W210" si="58">V22+V43+V64+V85+V106+V127+V147+V168+V189</f>
        <v>-5734.9019598990781</v>
      </c>
      <c r="W210" s="11">
        <f t="shared" si="58"/>
        <v>-6312.7683440835581</v>
      </c>
    </row>
    <row r="211" spans="2:23" x14ac:dyDescent="0.2">
      <c r="B211" s="11" t="s">
        <v>28</v>
      </c>
      <c r="C211" s="11">
        <f t="shared" ref="C211:S211" si="59">C23+C44+C65+C86+C107+C128+C148+C169+C190</f>
        <v>2192.1600909330004</v>
      </c>
      <c r="D211" s="11">
        <f t="shared" si="59"/>
        <v>2347.9327802269995</v>
      </c>
      <c r="E211" s="11">
        <f t="shared" si="59"/>
        <v>2463.626751025</v>
      </c>
      <c r="F211" s="11">
        <f t="shared" si="59"/>
        <v>2709.563656542</v>
      </c>
      <c r="G211" s="11">
        <f t="shared" si="59"/>
        <v>3037.844908995</v>
      </c>
      <c r="H211" s="11">
        <f t="shared" si="59"/>
        <v>3266.0863713989997</v>
      </c>
      <c r="I211" s="11">
        <f t="shared" si="59"/>
        <v>2761.5255065440006</v>
      </c>
      <c r="J211" s="11">
        <f t="shared" si="59"/>
        <v>2053.8135626668804</v>
      </c>
      <c r="K211" s="11">
        <f t="shared" si="59"/>
        <v>1325.3410010215714</v>
      </c>
      <c r="L211" s="11">
        <f t="shared" si="59"/>
        <v>1895.3097536606792</v>
      </c>
      <c r="M211" s="11">
        <f t="shared" si="59"/>
        <v>1634.8521364278854</v>
      </c>
      <c r="N211" s="11">
        <f t="shared" si="59"/>
        <v>1468.553885722356</v>
      </c>
      <c r="O211" s="11">
        <f t="shared" si="59"/>
        <v>1367.8000224081277</v>
      </c>
      <c r="P211" s="11">
        <f t="shared" si="59"/>
        <v>1416.9788347720505</v>
      </c>
      <c r="Q211" s="11">
        <f t="shared" si="59"/>
        <v>1513.462529904042</v>
      </c>
      <c r="R211" s="11">
        <f t="shared" si="59"/>
        <v>1462.2021589499175</v>
      </c>
      <c r="S211" s="11">
        <f t="shared" si="59"/>
        <v>1417.2418339659621</v>
      </c>
      <c r="T211" s="11">
        <f t="shared" ref="T211:U211" si="60">T23+T44+T65+T86+T107+T128+T148+T169+T190</f>
        <v>1566.7646881853107</v>
      </c>
      <c r="U211" s="11">
        <f t="shared" si="60"/>
        <v>1655.8303632213724</v>
      </c>
      <c r="V211" s="11">
        <f t="shared" ref="V211:W211" si="61">V23+V44+V65+V86+V107+V128+V148+V169+V190</f>
        <v>1495.6004661685608</v>
      </c>
      <c r="W211" s="11">
        <f t="shared" si="61"/>
        <v>1886.4404351654935</v>
      </c>
    </row>
    <row r="212" spans="2:23" s="22" customFormat="1" x14ac:dyDescent="0.2">
      <c r="B212" s="26" t="s">
        <v>29</v>
      </c>
      <c r="C212" s="21">
        <f t="shared" ref="C212:T212" si="62">SUM(C197:C211)</f>
        <v>20684.234287074902</v>
      </c>
      <c r="D212" s="21">
        <f t="shared" si="62"/>
        <v>22087.134937673098</v>
      </c>
      <c r="E212" s="21">
        <f t="shared" si="62"/>
        <v>23089.4629314255</v>
      </c>
      <c r="F212" s="21">
        <f t="shared" si="62"/>
        <v>25552.392458802606</v>
      </c>
      <c r="G212" s="21">
        <f t="shared" si="62"/>
        <v>29182.122256833507</v>
      </c>
      <c r="H212" s="21">
        <f t="shared" si="62"/>
        <v>31441.996356443698</v>
      </c>
      <c r="I212" s="21">
        <f t="shared" si="62"/>
        <v>26598.589963523205</v>
      </c>
      <c r="J212" s="21">
        <f t="shared" si="62"/>
        <v>21254.275592879127</v>
      </c>
      <c r="K212" s="21">
        <f t="shared" si="62"/>
        <v>11356.906441500005</v>
      </c>
      <c r="L212" s="21">
        <f t="shared" si="62"/>
        <v>16409.163677258028</v>
      </c>
      <c r="M212" s="21">
        <f t="shared" si="62"/>
        <v>13589.863683562528</v>
      </c>
      <c r="N212" s="21">
        <f t="shared" si="62"/>
        <v>11533.216232993347</v>
      </c>
      <c r="O212" s="21">
        <f t="shared" si="62"/>
        <v>8265.1878634524728</v>
      </c>
      <c r="P212" s="21">
        <f t="shared" si="62"/>
        <v>8403.0015699793112</v>
      </c>
      <c r="Q212" s="21">
        <f t="shared" si="62"/>
        <v>8863.2405319755417</v>
      </c>
      <c r="R212" s="21">
        <f t="shared" si="62"/>
        <v>8627.518049731776</v>
      </c>
      <c r="S212" s="21">
        <f t="shared" si="62"/>
        <v>8867.1299069549441</v>
      </c>
      <c r="T212" s="21">
        <f t="shared" si="62"/>
        <v>9836.5492751374168</v>
      </c>
      <c r="U212" s="21">
        <f t="shared" ref="U212:W212" si="63">SUM(U197:U211)</f>
        <v>10310.219483990288</v>
      </c>
      <c r="V212" s="21">
        <f t="shared" si="63"/>
        <v>8513.7244028759687</v>
      </c>
      <c r="W212" s="21">
        <f t="shared" si="63"/>
        <v>10683.704435875026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W167"/>
  <sheetViews>
    <sheetView tabSelected="1" topLeftCell="A147" zoomScale="150" zoomScaleNormal="150" zoomScalePageLayoutView="150" workbookViewId="0">
      <pane xSplit="14400" topLeftCell="R1" activePane="topRight"/>
      <selection activeCell="C68" sqref="C68"/>
      <selection pane="topRight" activeCell="U157" sqref="U157"/>
    </sheetView>
  </sheetViews>
  <sheetFormatPr baseColWidth="10" defaultRowHeight="16" x14ac:dyDescent="0.2"/>
  <sheetData>
    <row r="2" spans="2:23" x14ac:dyDescent="0.2">
      <c r="B2" s="10" t="s">
        <v>51</v>
      </c>
    </row>
    <row r="3" spans="2:23" x14ac:dyDescent="0.2">
      <c r="B3" t="s">
        <v>11</v>
      </c>
    </row>
    <row r="8" spans="2:23" x14ac:dyDescent="0.2">
      <c r="B8" s="13" t="s">
        <v>0</v>
      </c>
      <c r="C8" s="4"/>
      <c r="D8" s="4"/>
      <c r="E8" s="4"/>
      <c r="F8" s="4"/>
      <c r="G8" s="4"/>
      <c r="H8" s="4"/>
      <c r="I8" s="4"/>
      <c r="J8" s="2" t="s">
        <v>12</v>
      </c>
      <c r="K8" s="2" t="s">
        <v>13</v>
      </c>
      <c r="L8" s="4"/>
      <c r="M8" s="4"/>
      <c r="N8" s="4"/>
      <c r="O8" s="4"/>
      <c r="P8" s="4"/>
      <c r="Q8" s="4"/>
      <c r="R8" s="4"/>
      <c r="S8" s="4"/>
    </row>
    <row r="9" spans="2:23" x14ac:dyDescent="0.2">
      <c r="B9" s="4"/>
      <c r="C9" s="2">
        <v>2002</v>
      </c>
      <c r="D9" s="2">
        <v>2003</v>
      </c>
      <c r="E9" s="2">
        <v>2004</v>
      </c>
      <c r="F9" s="2">
        <v>2005</v>
      </c>
      <c r="G9" s="2">
        <v>2006</v>
      </c>
      <c r="H9" s="2">
        <v>2007</v>
      </c>
      <c r="I9" s="2">
        <v>2008</v>
      </c>
      <c r="J9" s="2">
        <v>2009</v>
      </c>
      <c r="K9" s="2">
        <v>2009</v>
      </c>
      <c r="L9" s="2">
        <v>2010</v>
      </c>
      <c r="M9" s="2">
        <v>2011</v>
      </c>
      <c r="N9" s="2">
        <v>2012</v>
      </c>
      <c r="O9" s="2">
        <v>2013</v>
      </c>
      <c r="P9" s="2">
        <v>2014</v>
      </c>
      <c r="Q9" s="2">
        <v>2015</v>
      </c>
      <c r="R9" s="2">
        <v>2016</v>
      </c>
      <c r="S9" s="2">
        <v>2017</v>
      </c>
      <c r="T9" s="17">
        <f>S9+1</f>
        <v>2018</v>
      </c>
      <c r="U9" s="17">
        <f>T9+1</f>
        <v>2019</v>
      </c>
      <c r="V9" s="17">
        <f>U9+1</f>
        <v>2020</v>
      </c>
      <c r="W9" s="17">
        <f>V9+1</f>
        <v>2021</v>
      </c>
    </row>
    <row r="10" spans="2:23" x14ac:dyDescent="0.2">
      <c r="B10" s="11" t="s">
        <v>14</v>
      </c>
      <c r="C10" s="3">
        <f>'1 ingresos con cap norm'!C257</f>
        <v>6494.9186584988602</v>
      </c>
      <c r="D10" s="3">
        <f>'1 ingresos con cap norm'!D257</f>
        <v>7258.074684490568</v>
      </c>
      <c r="E10" s="3">
        <f>'1 ingresos con cap norm'!E257</f>
        <v>8319.8445946330776</v>
      </c>
      <c r="F10" s="3">
        <f>'1 ingresos con cap norm'!F257</f>
        <v>9501.7844144925039</v>
      </c>
      <c r="G10" s="3">
        <f>'1 ingresos con cap norm'!G257</f>
        <v>11171.674275186013</v>
      </c>
      <c r="H10" s="3">
        <f>'1 ingresos con cap norm'!H257</f>
        <v>11106.631100151404</v>
      </c>
      <c r="I10" s="3">
        <f>'1 ingresos con cap norm'!I257</f>
        <v>9939.8908390304514</v>
      </c>
      <c r="J10" s="3">
        <f>'1 ingresos con cap norm'!J257</f>
        <v>8661.5985065992354</v>
      </c>
      <c r="K10" s="3">
        <f>'1 ingresos con cap norm'!K257</f>
        <v>11083.413076599236</v>
      </c>
      <c r="L10" s="3">
        <f>'1 ingresos con cap norm'!L257</f>
        <v>10677.533257467392</v>
      </c>
      <c r="M10" s="3">
        <f>'1 ingresos con cap norm'!M257</f>
        <v>10287.596228045833</v>
      </c>
      <c r="N10" s="3">
        <f>'1 ingresos con cap norm'!N257</f>
        <v>9789.5349953624973</v>
      </c>
      <c r="O10" s="3">
        <f>'1 ingresos con cap norm'!O257</f>
        <v>9605.8561013602339</v>
      </c>
      <c r="P10" s="3">
        <f>'1 ingresos con cap norm'!P257</f>
        <v>9893.2150768814354</v>
      </c>
      <c r="Q10" s="3">
        <f>'1 ingresos con cap norm'!Q257</f>
        <v>10962.619887014698</v>
      </c>
      <c r="R10" s="3">
        <f>'1 ingresos con cap norm'!R257</f>
        <v>11269.228807447604</v>
      </c>
      <c r="S10" s="3">
        <f>'1 ingresos con cap norm'!S257</f>
        <v>12056.449048763996</v>
      </c>
      <c r="T10" s="3">
        <f>'1 ingresos con cap norm'!T257</f>
        <v>13063.087270693597</v>
      </c>
      <c r="U10" s="3">
        <f>'1 ingresos con cap norm'!U257</f>
        <v>13811.431840918067</v>
      </c>
      <c r="V10" s="3">
        <f>'1 ingresos con cap norm'!V257</f>
        <v>13013.645496441834</v>
      </c>
      <c r="W10" s="3">
        <f>'1 ingresos con cap norm'!W257</f>
        <v>15378.463988014575</v>
      </c>
    </row>
    <row r="11" spans="2:23" x14ac:dyDescent="0.2">
      <c r="B11" s="11" t="s">
        <v>15</v>
      </c>
      <c r="C11" s="3">
        <f>'1 ingresos con cap norm'!C258</f>
        <v>1452.8253664382819</v>
      </c>
      <c r="D11" s="3">
        <f>'1 ingresos con cap norm'!D258</f>
        <v>1551.7735580755711</v>
      </c>
      <c r="E11" s="3">
        <f>'1 ingresos con cap norm'!E258</f>
        <v>1713.5135307684045</v>
      </c>
      <c r="F11" s="3">
        <f>'1 ingresos con cap norm'!F258</f>
        <v>2003.6855897498726</v>
      </c>
      <c r="G11" s="3">
        <f>'1 ingresos con cap norm'!G258</f>
        <v>2327.3735779909612</v>
      </c>
      <c r="H11" s="3">
        <f>'1 ingresos con cap norm'!H258</f>
        <v>2493.7807784130746</v>
      </c>
      <c r="I11" s="3">
        <f>'1 ingresos con cap norm'!I258</f>
        <v>2372.3189655435463</v>
      </c>
      <c r="J11" s="3">
        <f>'1 ingresos con cap norm'!J258</f>
        <v>2135.5472458800741</v>
      </c>
      <c r="K11" s="3">
        <f>'1 ingresos con cap norm'!K258</f>
        <v>2718.2074858800738</v>
      </c>
      <c r="L11" s="3">
        <f>'1 ingresos con cap norm'!L258</f>
        <v>2669.8331521706668</v>
      </c>
      <c r="M11" s="3">
        <f>'1 ingresos con cap norm'!M258</f>
        <v>2648.4755030351607</v>
      </c>
      <c r="N11" s="3">
        <f>'1 ingresos con cap norm'!N258</f>
        <v>2553.8795206889076</v>
      </c>
      <c r="O11" s="3">
        <f>'1 ingresos con cap norm'!O258</f>
        <v>2439.1254112611168</v>
      </c>
      <c r="P11" s="3">
        <f>'1 ingresos con cap norm'!P258</f>
        <v>2608.5472077042259</v>
      </c>
      <c r="Q11" s="3">
        <f>'1 ingresos con cap norm'!Q258</f>
        <v>2608.8645219457812</v>
      </c>
      <c r="R11" s="3">
        <f>'1 ingresos con cap norm'!R258</f>
        <v>2576.2035727814582</v>
      </c>
      <c r="S11" s="3">
        <f>'1 ingresos con cap norm'!S258</f>
        <v>2697.5258845507697</v>
      </c>
      <c r="T11" s="3">
        <f>'1 ingresos con cap norm'!T258</f>
        <v>2986.5734382073729</v>
      </c>
      <c r="U11" s="3">
        <f>'1 ingresos con cap norm'!U258</f>
        <v>3075.4980794577968</v>
      </c>
      <c r="V11" s="3">
        <f>'1 ingresos con cap norm'!V258</f>
        <v>2986.9052002468743</v>
      </c>
      <c r="W11" s="3">
        <f>'1 ingresos con cap norm'!W258</f>
        <v>3288.493452659809</v>
      </c>
    </row>
    <row r="12" spans="2:23" x14ac:dyDescent="0.2">
      <c r="B12" s="11" t="s">
        <v>16</v>
      </c>
      <c r="C12" s="3">
        <f>'1 ingresos con cap norm'!C259</f>
        <v>3973.9219470076082</v>
      </c>
      <c r="D12" s="3">
        <f>'1 ingresos con cap norm'!D259</f>
        <v>4695.6509767795797</v>
      </c>
      <c r="E12" s="3">
        <f>'1 ingresos con cap norm'!E259</f>
        <v>5622.9395380831766</v>
      </c>
      <c r="F12" s="3">
        <f>'1 ingresos con cap norm'!F259</f>
        <v>6221.9307390295035</v>
      </c>
      <c r="G12" s="3">
        <f>'1 ingresos con cap norm'!G259</f>
        <v>7652.0763304555594</v>
      </c>
      <c r="H12" s="3">
        <f>'1 ingresos con cap norm'!H259</f>
        <v>7757.7401251814472</v>
      </c>
      <c r="I12" s="3">
        <f>'1 ingresos con cap norm'!I259</f>
        <v>6506.8156121744923</v>
      </c>
      <c r="J12" s="3">
        <f>'1 ingresos con cap norm'!J259</f>
        <v>5699.1638093264319</v>
      </c>
      <c r="K12" s="3">
        <f>'1 ingresos con cap norm'!K259</f>
        <v>7103.2205893264318</v>
      </c>
      <c r="L12" s="3">
        <f>'1 ingresos con cap norm'!L259</f>
        <v>6977.5173785167253</v>
      </c>
      <c r="M12" s="3">
        <f>'1 ingresos con cap norm'!M259</f>
        <v>6679.1643021346781</v>
      </c>
      <c r="N12" s="3">
        <f>'1 ingresos con cap norm'!N259</f>
        <v>6262.25267660584</v>
      </c>
      <c r="O12" s="3">
        <f>'1 ingresos con cap norm'!O259</f>
        <v>6186.5839066743702</v>
      </c>
      <c r="P12" s="3">
        <f>'1 ingresos con cap norm'!P259</f>
        <v>6386.7271139578979</v>
      </c>
      <c r="Q12" s="3">
        <f>'1 ingresos con cap norm'!Q259</f>
        <v>6873.0155050032499</v>
      </c>
      <c r="R12" s="3">
        <f>'1 ingresos con cap norm'!R259</f>
        <v>6903.7807056969068</v>
      </c>
      <c r="S12" s="3">
        <f>'1 ingresos con cap norm'!S259</f>
        <v>7338.0084343413346</v>
      </c>
      <c r="T12" s="3">
        <f>'1 ingresos con cap norm'!T259</f>
        <v>7985.2047861309384</v>
      </c>
      <c r="U12" s="3">
        <f>'1 ingresos con cap norm'!U259</f>
        <v>8332.0017064710592</v>
      </c>
      <c r="V12" s="3">
        <f>'1 ingresos con cap norm'!V259</f>
        <v>7773.7588003686024</v>
      </c>
      <c r="W12" s="3">
        <f>'1 ingresos con cap norm'!W259</f>
        <v>9466.7100546418587</v>
      </c>
    </row>
    <row r="13" spans="2:23" x14ac:dyDescent="0.2">
      <c r="B13" s="11" t="s">
        <v>17</v>
      </c>
      <c r="C13" s="3">
        <f>'1 ingresos con cap norm'!C260</f>
        <v>713.74887561354262</v>
      </c>
      <c r="D13" s="3">
        <f>'1 ingresos con cap norm'!D260</f>
        <v>775.20644064291241</v>
      </c>
      <c r="E13" s="3">
        <f>'1 ingresos con cap norm'!E260</f>
        <v>843.63596950487022</v>
      </c>
      <c r="F13" s="3">
        <f>'1 ingresos con cap norm'!F260</f>
        <v>920.37972370576108</v>
      </c>
      <c r="G13" s="3">
        <f>'1 ingresos con cap norm'!G260</f>
        <v>1095.838142974409</v>
      </c>
      <c r="H13" s="3">
        <f>'1 ingresos con cap norm'!H260</f>
        <v>1178.6866894946809</v>
      </c>
      <c r="I13" s="3">
        <f>'1 ingresos con cap norm'!I260</f>
        <v>1110.9701217682227</v>
      </c>
      <c r="J13" s="3">
        <f>'1 ingresos con cap norm'!J260</f>
        <v>988.97755743040102</v>
      </c>
      <c r="K13" s="3">
        <f>'1 ingresos con cap norm'!K260</f>
        <v>1275.4640074304011</v>
      </c>
      <c r="L13" s="3">
        <f>'1 ingresos con cap norm'!L260</f>
        <v>1298.1590334822597</v>
      </c>
      <c r="M13" s="3">
        <f>'1 ingresos con cap norm'!M260</f>
        <v>1260.0010608498271</v>
      </c>
      <c r="N13" s="3">
        <f>'1 ingresos con cap norm'!N260</f>
        <v>1170.9219941197448</v>
      </c>
      <c r="O13" s="3">
        <f>'1 ingresos con cap norm'!O260</f>
        <v>1180.6927006671526</v>
      </c>
      <c r="P13" s="3">
        <f>'1 ingresos con cap norm'!P260</f>
        <v>1188.2189441074818</v>
      </c>
      <c r="Q13" s="3">
        <f>'1 ingresos con cap norm'!Q260</f>
        <v>1226.3757427836895</v>
      </c>
      <c r="R13" s="3">
        <f>'1 ingresos con cap norm'!R260</f>
        <v>1214.9066186273462</v>
      </c>
      <c r="S13" s="3">
        <f>'1 ingresos con cap norm'!S260</f>
        <v>1249.6658567109839</v>
      </c>
      <c r="T13" s="3">
        <f>'1 ingresos con cap norm'!T260</f>
        <v>1302.4157116980148</v>
      </c>
      <c r="U13" s="3">
        <f>'1 ingresos con cap norm'!U260</f>
        <v>1337.0842345066008</v>
      </c>
      <c r="V13" s="3">
        <f>'1 ingresos con cap norm'!V260</f>
        <v>1304.9603782282436</v>
      </c>
      <c r="W13" s="3">
        <f>'1 ingresos con cap norm'!W260</f>
        <v>1483.6871803747406</v>
      </c>
    </row>
    <row r="14" spans="2:23" x14ac:dyDescent="0.2">
      <c r="B14" s="11" t="s">
        <v>18</v>
      </c>
      <c r="C14" s="3">
        <f>'1 ingresos con cap norm'!C261</f>
        <v>415.378833176684</v>
      </c>
      <c r="D14" s="3">
        <f>'1 ingresos con cap norm'!D261</f>
        <v>470.41097416415596</v>
      </c>
      <c r="E14" s="3">
        <f>'1 ingresos con cap norm'!E261</f>
        <v>536.19423190509087</v>
      </c>
      <c r="F14" s="3">
        <f>'1 ingresos con cap norm'!F261</f>
        <v>658.62929348550801</v>
      </c>
      <c r="G14" s="3">
        <f>'1 ingresos con cap norm'!G261</f>
        <v>726.97683961839425</v>
      </c>
      <c r="H14" s="3">
        <f>'1 ingresos con cap norm'!H261</f>
        <v>761.38744289823819</v>
      </c>
      <c r="I14" s="3">
        <f>'1 ingresos con cap norm'!I261</f>
        <v>671.92700339022099</v>
      </c>
      <c r="J14" s="3">
        <f>'1 ingresos con cap norm'!J261</f>
        <v>661.25207985681232</v>
      </c>
      <c r="K14" s="3">
        <f>'1 ingresos con cap norm'!K261</f>
        <v>813.62403985681226</v>
      </c>
      <c r="L14" s="3">
        <f>'1 ingresos con cap norm'!L261</f>
        <v>741.78143981459164</v>
      </c>
      <c r="M14" s="3">
        <f>'1 ingresos con cap norm'!M261</f>
        <v>697.93677776916024</v>
      </c>
      <c r="N14" s="3">
        <f>'1 ingresos con cap norm'!N261</f>
        <v>644.81053763033401</v>
      </c>
      <c r="O14" s="3">
        <f>'1 ingresos con cap norm'!O261</f>
        <v>709.73903670535481</v>
      </c>
      <c r="P14" s="3">
        <f>'1 ingresos con cap norm'!P261</f>
        <v>645.90043585295496</v>
      </c>
      <c r="Q14" s="3">
        <f>'1 ingresos con cap norm'!Q261</f>
        <v>671.41160730829233</v>
      </c>
      <c r="R14" s="3">
        <f>'1 ingresos con cap norm'!R261</f>
        <v>667.40686934410917</v>
      </c>
      <c r="S14" s="3">
        <f>'1 ingresos con cap norm'!S261</f>
        <v>710.39994091549738</v>
      </c>
      <c r="T14" s="3">
        <f>'1 ingresos con cap norm'!T261</f>
        <v>741.70181827051385</v>
      </c>
      <c r="U14" s="3">
        <f>'1 ingresos con cap norm'!U261</f>
        <v>772.87414553196857</v>
      </c>
      <c r="V14" s="3">
        <f>'1 ingresos con cap norm'!V261</f>
        <v>750.24780349526145</v>
      </c>
      <c r="W14" s="3">
        <f>'1 ingresos con cap norm'!W261</f>
        <v>869.33378666943963</v>
      </c>
    </row>
    <row r="15" spans="2:23" x14ac:dyDescent="0.2">
      <c r="B15" s="11" t="s">
        <v>19</v>
      </c>
      <c r="C15" s="3">
        <f>'1 ingresos con cap norm'!C262</f>
        <v>222.91599067619435</v>
      </c>
      <c r="D15" s="3">
        <f>'1 ingresos con cap norm'!D262</f>
        <v>240.36404844193316</v>
      </c>
      <c r="E15" s="3">
        <f>'1 ingresos con cap norm'!E262</f>
        <v>293.20051346904637</v>
      </c>
      <c r="F15" s="3">
        <f>'1 ingresos con cap norm'!F262</f>
        <v>332.52975428733373</v>
      </c>
      <c r="G15" s="3">
        <f>'1 ingresos con cap norm'!G262</f>
        <v>396.73816899958365</v>
      </c>
      <c r="H15" s="3">
        <f>'1 ingresos con cap norm'!H262</f>
        <v>410.28613174292855</v>
      </c>
      <c r="I15" s="3">
        <f>'1 ingresos con cap norm'!I262</f>
        <v>383.12699454849127</v>
      </c>
      <c r="J15" s="3">
        <f>'1 ingresos con cap norm'!J262</f>
        <v>321.05474218005907</v>
      </c>
      <c r="K15" s="3">
        <f>'1 ingresos con cap norm'!K262</f>
        <v>401.82678218005913</v>
      </c>
      <c r="L15" s="3">
        <f>'1 ingresos con cap norm'!L262</f>
        <v>390.07167692213659</v>
      </c>
      <c r="M15" s="3">
        <f>'1 ingresos con cap norm'!M262</f>
        <v>392.05003684886555</v>
      </c>
      <c r="N15" s="3">
        <f>'1 ingresos con cap norm'!N262</f>
        <v>342.78982568325921</v>
      </c>
      <c r="O15" s="3">
        <f>'1 ingresos con cap norm'!O262</f>
        <v>344.08096632699187</v>
      </c>
      <c r="P15" s="3">
        <f>'1 ingresos con cap norm'!P262</f>
        <v>346.82950014119626</v>
      </c>
      <c r="Q15" s="3">
        <f>'1 ingresos con cap norm'!Q262</f>
        <v>366.69016751638895</v>
      </c>
      <c r="R15" s="3">
        <f>'1 ingresos con cap norm'!R262</f>
        <v>365.87766909972686</v>
      </c>
      <c r="S15" s="3">
        <f>'1 ingresos con cap norm'!S262</f>
        <v>386.72650713214585</v>
      </c>
      <c r="T15" s="3">
        <f>'1 ingresos con cap norm'!T262</f>
        <v>414.63878842806008</v>
      </c>
      <c r="U15" s="3">
        <f>'1 ingresos con cap norm'!U262</f>
        <v>433.85304703111785</v>
      </c>
      <c r="V15" s="3">
        <f>'1 ingresos con cap norm'!V262</f>
        <v>420.40666407416302</v>
      </c>
      <c r="W15" s="3">
        <f>'1 ingresos con cap norm'!W262</f>
        <v>501.1512667065806</v>
      </c>
    </row>
    <row r="16" spans="2:23" x14ac:dyDescent="0.2">
      <c r="B16" s="11" t="s">
        <v>20</v>
      </c>
      <c r="C16" s="3">
        <f>'1 ingresos con cap norm'!C263</f>
        <v>697.71295318844636</v>
      </c>
      <c r="D16" s="3">
        <f>'1 ingresos con cap norm'!D263</f>
        <v>826.68471580623759</v>
      </c>
      <c r="E16" s="3">
        <f>'1 ingresos con cap norm'!E263</f>
        <v>1011.5781276103253</v>
      </c>
      <c r="F16" s="3">
        <f>'1 ingresos con cap norm'!F263</f>
        <v>1274.5915205074571</v>
      </c>
      <c r="G16" s="3">
        <f>'1 ingresos con cap norm'!G263</f>
        <v>1523.2760791140768</v>
      </c>
      <c r="H16" s="3">
        <f>'1 ingresos con cap norm'!H263</f>
        <v>1563.5825761048986</v>
      </c>
      <c r="I16" s="3">
        <f>'1 ingresos con cap norm'!I263</f>
        <v>1281.2898571961834</v>
      </c>
      <c r="J16" s="3">
        <f>'1 ingresos con cap norm'!J263</f>
        <v>1106.5923796666366</v>
      </c>
      <c r="K16" s="3">
        <f>'1 ingresos con cap norm'!K263</f>
        <v>1362.3198296666365</v>
      </c>
      <c r="L16" s="3">
        <f>'1 ingresos con cap norm'!L263</f>
        <v>1289.2611137493866</v>
      </c>
      <c r="M16" s="3">
        <f>'1 ingresos con cap norm'!M263</f>
        <v>1196.3357026704155</v>
      </c>
      <c r="N16" s="3">
        <f>'1 ingresos con cap norm'!N263</f>
        <v>1098.1144755909386</v>
      </c>
      <c r="O16" s="3">
        <f>'1 ingresos con cap norm'!O263</f>
        <v>1099.4242777023828</v>
      </c>
      <c r="P16" s="3">
        <f>'1 ingresos con cap norm'!P263</f>
        <v>1161.8760037003942</v>
      </c>
      <c r="Q16" s="3">
        <f>'1 ingresos con cap norm'!Q263</f>
        <v>1225.4956860973316</v>
      </c>
      <c r="R16" s="3">
        <f>'1 ingresos con cap norm'!R263</f>
        <v>1226.17224298571</v>
      </c>
      <c r="S16" s="3">
        <f>'1 ingresos con cap norm'!S263</f>
        <v>1286.5420012528816</v>
      </c>
      <c r="T16" s="3">
        <f>'1 ingresos con cap norm'!T263</f>
        <v>1377.2749493638053</v>
      </c>
      <c r="U16" s="3">
        <f>'1 ingresos con cap norm'!U263</f>
        <v>1474.4874566765882</v>
      </c>
      <c r="V16" s="3">
        <f>'1 ingresos con cap norm'!V263</f>
        <v>1431.9236213345362</v>
      </c>
      <c r="W16" s="3">
        <f>'1 ingresos con cap norm'!W263</f>
        <v>1604.7372929634801</v>
      </c>
    </row>
    <row r="17" spans="2:23" x14ac:dyDescent="0.2">
      <c r="B17" s="11" t="s">
        <v>21</v>
      </c>
      <c r="C17" s="3">
        <f>'1 ingresos con cap norm'!C264</f>
        <v>3223.3536700507243</v>
      </c>
      <c r="D17" s="3">
        <f>'1 ingresos con cap norm'!D264</f>
        <v>3677.6993731469038</v>
      </c>
      <c r="E17" s="3">
        <f>'1 ingresos con cap norm'!E264</f>
        <v>4318.9625156691782</v>
      </c>
      <c r="F17" s="3">
        <f>'1 ingresos con cap norm'!F264</f>
        <v>5056.8572455067824</v>
      </c>
      <c r="G17" s="3">
        <f>'1 ingresos con cap norm'!G264</f>
        <v>5958.0561866024127</v>
      </c>
      <c r="H17" s="3">
        <f>'1 ingresos con cap norm'!H264</f>
        <v>5920.5053426687264</v>
      </c>
      <c r="I17" s="3">
        <f>'1 ingresos con cap norm'!I264</f>
        <v>4818.2586386130915</v>
      </c>
      <c r="J17" s="3">
        <f>'1 ingresos con cap norm'!J264</f>
        <v>4179.7451480780073</v>
      </c>
      <c r="K17" s="3">
        <f>'1 ingresos con cap norm'!K264</f>
        <v>5214.7971380780064</v>
      </c>
      <c r="L17" s="3">
        <f>'1 ingresos con cap norm'!L264</f>
        <v>5027.1187674594221</v>
      </c>
      <c r="M17" s="3">
        <f>'1 ingresos con cap norm'!M264</f>
        <v>4768.2908067944536</v>
      </c>
      <c r="N17" s="3">
        <f>'1 ingresos con cap norm'!N264</f>
        <v>4435.8461967892235</v>
      </c>
      <c r="O17" s="3">
        <f>'1 ingresos con cap norm'!O264</f>
        <v>4299.1046970908483</v>
      </c>
      <c r="P17" s="3">
        <f>'1 ingresos con cap norm'!P264</f>
        <v>4710.6515620760192</v>
      </c>
      <c r="Q17" s="3">
        <f>'1 ingresos con cap norm'!Q264</f>
        <v>5061.0758810438301</v>
      </c>
      <c r="R17" s="3">
        <f>'1 ingresos con cap norm'!R264</f>
        <v>5040.4545004598476</v>
      </c>
      <c r="S17" s="3">
        <f>'1 ingresos con cap norm'!S264</f>
        <v>5418.7046681906377</v>
      </c>
      <c r="T17" s="3">
        <f>'1 ingresos con cap norm'!T264</f>
        <v>5900.3090274210008</v>
      </c>
      <c r="U17" s="3">
        <f>'1 ingresos con cap norm'!U264</f>
        <v>6227.3404667720379</v>
      </c>
      <c r="V17" s="3">
        <f>'1 ingresos con cap norm'!V264</f>
        <v>5887.5123204297852</v>
      </c>
      <c r="W17" s="3">
        <f>'1 ingresos con cap norm'!W264</f>
        <v>6934.5969341621767</v>
      </c>
    </row>
    <row r="18" spans="2:23" x14ac:dyDescent="0.2">
      <c r="B18" s="11" t="s">
        <v>22</v>
      </c>
      <c r="C18" s="3">
        <f>'1 ingresos con cap norm'!C265</f>
        <v>973.48967442211074</v>
      </c>
      <c r="D18" s="3">
        <f>'1 ingresos con cap norm'!D265</f>
        <v>1086.3274870117802</v>
      </c>
      <c r="E18" s="3">
        <f>'1 ingresos con cap norm'!E265</f>
        <v>1206.1059133955393</v>
      </c>
      <c r="F18" s="3">
        <f>'1 ingresos con cap norm'!F265</f>
        <v>1427.3883705037706</v>
      </c>
      <c r="G18" s="3">
        <f>'1 ingresos con cap norm'!G265</f>
        <v>1672.9800050309223</v>
      </c>
      <c r="H18" s="3">
        <f>'1 ingresos con cap norm'!H265</f>
        <v>1714.2890860584293</v>
      </c>
      <c r="I18" s="3">
        <f>'1 ingresos con cap norm'!I265</f>
        <v>1604.2308313107028</v>
      </c>
      <c r="J18" s="3">
        <f>'1 ingresos con cap norm'!J265</f>
        <v>1446.7298891667654</v>
      </c>
      <c r="K18" s="3">
        <f>'1 ingresos con cap norm'!K265</f>
        <v>1815.1125191667652</v>
      </c>
      <c r="L18" s="3">
        <f>'1 ingresos con cap norm'!L265</f>
        <v>1745.6438123683586</v>
      </c>
      <c r="M18" s="3">
        <f>'1 ingresos con cap norm'!M265</f>
        <v>1671.7233614038298</v>
      </c>
      <c r="N18" s="3">
        <f>'1 ingresos con cap norm'!N265</f>
        <v>1574.2804368831899</v>
      </c>
      <c r="O18" s="3">
        <f>'1 ingresos con cap norm'!O265</f>
        <v>1533.9919021025144</v>
      </c>
      <c r="P18" s="3">
        <f>'1 ingresos con cap norm'!P265</f>
        <v>1569.5289324178402</v>
      </c>
      <c r="Q18" s="3">
        <f>'1 ingresos con cap norm'!Q265</f>
        <v>1640.9837997178392</v>
      </c>
      <c r="R18" s="3">
        <f>'1 ingresos con cap norm'!R265</f>
        <v>1668.3276511086599</v>
      </c>
      <c r="S18" s="3">
        <f>'1 ingresos con cap norm'!S265</f>
        <v>1729.5443298426308</v>
      </c>
      <c r="T18" s="3">
        <f>'1 ingresos con cap norm'!T265</f>
        <v>1834.0047425909775</v>
      </c>
      <c r="U18" s="3">
        <f>'1 ingresos con cap norm'!U265</f>
        <v>1849.3534341437555</v>
      </c>
      <c r="V18" s="3">
        <f>'1 ingresos con cap norm'!V265</f>
        <v>1813.4797106541982</v>
      </c>
      <c r="W18" s="3">
        <f>'1 ingresos con cap norm'!W265</f>
        <v>2112.1889074170285</v>
      </c>
    </row>
    <row r="19" spans="2:23" x14ac:dyDescent="0.2">
      <c r="B19" s="11" t="s">
        <v>23</v>
      </c>
      <c r="C19" s="3">
        <f>'1 ingresos con cap norm'!C266</f>
        <v>850.2847610498136</v>
      </c>
      <c r="D19" s="3">
        <f>'1 ingresos con cap norm'!D266</f>
        <v>977.06375916716706</v>
      </c>
      <c r="E19" s="3">
        <f>'1 ingresos con cap norm'!E266</f>
        <v>1176.6027279497694</v>
      </c>
      <c r="F19" s="3">
        <f>'1 ingresos con cap norm'!F266</f>
        <v>1469.4009277612522</v>
      </c>
      <c r="G19" s="3">
        <f>'1 ingresos con cap norm'!G266</f>
        <v>1818.7369747542687</v>
      </c>
      <c r="H19" s="3">
        <f>'1 ingresos con cap norm'!H266</f>
        <v>1906.9986103044835</v>
      </c>
      <c r="I19" s="3">
        <f>'1 ingresos con cap norm'!I266</f>
        <v>1748.927015234385</v>
      </c>
      <c r="J19" s="3">
        <f>'1 ingresos con cap norm'!J266</f>
        <v>1604.2461156160548</v>
      </c>
      <c r="K19" s="3">
        <f>'1 ingresos con cap norm'!K266</f>
        <v>1980.7485756160545</v>
      </c>
      <c r="L19" s="3">
        <f>'1 ingresos con cap norm'!L266</f>
        <v>1914.372249150003</v>
      </c>
      <c r="M19" s="3">
        <f>'1 ingresos con cap norm'!M266</f>
        <v>1769.7889592562251</v>
      </c>
      <c r="N19" s="3">
        <f>'1 ingresos con cap norm'!N266</f>
        <v>1674.9027873438458</v>
      </c>
      <c r="O19" s="3">
        <f>'1 ingresos con cap norm'!O266</f>
        <v>1626.6743802878673</v>
      </c>
      <c r="P19" s="3">
        <f>'1 ingresos con cap norm'!P266</f>
        <v>1630.4708999755426</v>
      </c>
      <c r="Q19" s="3">
        <f>'1 ingresos con cap norm'!Q266</f>
        <v>1655.660778144379</v>
      </c>
      <c r="R19" s="3">
        <f>'1 ingresos con cap norm'!R266</f>
        <v>1684.6053747568608</v>
      </c>
      <c r="S19" s="3">
        <f>'1 ingresos con cap norm'!S266</f>
        <v>1777.9981131055497</v>
      </c>
      <c r="T19" s="3">
        <f>'1 ingresos con cap norm'!T266</f>
        <v>1892.9430589102903</v>
      </c>
      <c r="U19" s="3">
        <f>'1 ingresos con cap norm'!U266</f>
        <v>1996.6470602557645</v>
      </c>
      <c r="V19" s="3">
        <f>'1 ingresos con cap norm'!V266</f>
        <v>1957.1729369122045</v>
      </c>
      <c r="W19" s="3">
        <f>'1 ingresos con cap norm'!W266</f>
        <v>2249.5863930705277</v>
      </c>
    </row>
    <row r="20" spans="2:23" x14ac:dyDescent="0.2">
      <c r="B20" s="11" t="s">
        <v>24</v>
      </c>
      <c r="C20" s="3">
        <f>'1 ingresos con cap norm'!C267</f>
        <v>1455.8707028856143</v>
      </c>
      <c r="D20" s="3">
        <f>'1 ingresos con cap norm'!D267</f>
        <v>1605.8980068617309</v>
      </c>
      <c r="E20" s="3">
        <f>'1 ingresos con cap norm'!E267</f>
        <v>1831.6401807854011</v>
      </c>
      <c r="F20" s="3">
        <f>'1 ingresos con cap norm'!F267</f>
        <v>2007.1711007708186</v>
      </c>
      <c r="G20" s="3">
        <f>'1 ingresos con cap norm'!G267</f>
        <v>2232.4943133547799</v>
      </c>
      <c r="H20" s="3">
        <f>'1 ingresos con cap norm'!H267</f>
        <v>2274.4851350729778</v>
      </c>
      <c r="I20" s="3">
        <f>'1 ingresos con cap norm'!I267</f>
        <v>2015.1488453634388</v>
      </c>
      <c r="J20" s="3">
        <f>'1 ingresos con cap norm'!J267</f>
        <v>1778.7639292174695</v>
      </c>
      <c r="K20" s="3">
        <f>'1 ingresos con cap norm'!K267</f>
        <v>2157.1433092174693</v>
      </c>
      <c r="L20" s="3">
        <f>'1 ingresos con cap norm'!L267</f>
        <v>2242.2736673831464</v>
      </c>
      <c r="M20" s="3">
        <f>'1 ingresos con cap norm'!M267</f>
        <v>2181.1151719245436</v>
      </c>
      <c r="N20" s="3">
        <f>'1 ingresos con cap norm'!N267</f>
        <v>2050.390260604051</v>
      </c>
      <c r="O20" s="3">
        <f>'1 ingresos con cap norm'!O267</f>
        <v>2095.3977845365562</v>
      </c>
      <c r="P20" s="3">
        <f>'1 ingresos con cap norm'!P267</f>
        <v>2180.2065714903806</v>
      </c>
      <c r="Q20" s="3">
        <f>'1 ingresos con cap norm'!Q267</f>
        <v>2329.5330036711493</v>
      </c>
      <c r="R20" s="3">
        <f>'1 ingresos con cap norm'!R267</f>
        <v>2570.7154818011886</v>
      </c>
      <c r="S20" s="3">
        <f>'1 ingresos con cap norm'!S267</f>
        <v>2706.5094010891353</v>
      </c>
      <c r="T20" s="3">
        <f>'1 ingresos con cap norm'!T267</f>
        <v>2914.9911196870544</v>
      </c>
      <c r="U20" s="3">
        <f>'1 ingresos con cap norm'!U267</f>
        <v>3051.7915012010762</v>
      </c>
      <c r="V20" s="3">
        <f>'1 ingresos con cap norm'!V267</f>
        <v>2656.9925311392799</v>
      </c>
      <c r="W20" s="3">
        <f>'1 ingresos con cap norm'!W267</f>
        <v>3186.0499536230827</v>
      </c>
    </row>
    <row r="21" spans="2:23" x14ac:dyDescent="0.2">
      <c r="B21" s="11" t="s">
        <v>25</v>
      </c>
      <c r="C21" s="3">
        <f>'1 ingresos con cap norm'!C268</f>
        <v>407.03739519277212</v>
      </c>
      <c r="D21" s="3">
        <f>'1 ingresos con cap norm'!D268</f>
        <v>479.42585768601873</v>
      </c>
      <c r="E21" s="3">
        <f>'1 ingresos con cap norm'!E268</f>
        <v>518.57411927447299</v>
      </c>
      <c r="F21" s="3">
        <f>'1 ingresos con cap norm'!F268</f>
        <v>592.86665964138615</v>
      </c>
      <c r="G21" s="3">
        <f>'1 ingresos con cap norm'!G268</f>
        <v>700.23397803259923</v>
      </c>
      <c r="H21" s="3">
        <f>'1 ingresos con cap norm'!H268</f>
        <v>736.93082099389062</v>
      </c>
      <c r="I21" s="3">
        <f>'1 ingresos con cap norm'!I268</f>
        <v>703.43624835419234</v>
      </c>
      <c r="J21" s="3">
        <f>'1 ingresos con cap norm'!J268</f>
        <v>663.37836087698031</v>
      </c>
      <c r="K21" s="3">
        <f>'1 ingresos con cap norm'!K268</f>
        <v>829.73361087698026</v>
      </c>
      <c r="L21" s="3">
        <f>'1 ingresos con cap norm'!L268</f>
        <v>816.37302810944323</v>
      </c>
      <c r="M21" s="3">
        <f>'1 ingresos con cap norm'!M268</f>
        <v>780.24033966136972</v>
      </c>
      <c r="N21" s="3">
        <f>'1 ingresos con cap norm'!N268</f>
        <v>720.38476691731807</v>
      </c>
      <c r="O21" s="3">
        <f>'1 ingresos con cap norm'!O268</f>
        <v>728.87620172393417</v>
      </c>
      <c r="P21" s="3">
        <f>'1 ingresos con cap norm'!P268</f>
        <v>728.99871052068283</v>
      </c>
      <c r="Q21" s="3">
        <f>'1 ingresos con cap norm'!Q268</f>
        <v>756.43146523162432</v>
      </c>
      <c r="R21" s="3">
        <f>'1 ingresos con cap norm'!R268</f>
        <v>748.882268507959</v>
      </c>
      <c r="S21" s="3">
        <f>'1 ingresos con cap norm'!S268</f>
        <v>765.66978441113599</v>
      </c>
      <c r="T21" s="3">
        <f>'1 ingresos con cap norm'!T268</f>
        <v>826.9263373217409</v>
      </c>
      <c r="U21" s="3">
        <f>'1 ingresos con cap norm'!U268</f>
        <v>862.05376904345371</v>
      </c>
      <c r="V21" s="3">
        <f>'1 ingresos con cap norm'!V268</f>
        <v>826.27346146224761</v>
      </c>
      <c r="W21" s="3">
        <f>'1 ingresos con cap norm'!W268</f>
        <v>976.15247444399836</v>
      </c>
    </row>
    <row r="22" spans="2:23" x14ac:dyDescent="0.2">
      <c r="B22" s="11" t="s">
        <v>26</v>
      </c>
      <c r="C22" s="3">
        <f>'1 ingresos con cap norm'!C269</f>
        <v>823.53995218069497</v>
      </c>
      <c r="D22" s="3">
        <f>'1 ingresos con cap norm'!D269</f>
        <v>869.25842152821633</v>
      </c>
      <c r="E22" s="3">
        <f>'1 ingresos con cap norm'!E269</f>
        <v>998.66402422583781</v>
      </c>
      <c r="F22" s="3">
        <f>'1 ingresos con cap norm'!F269</f>
        <v>1258.2711487772867</v>
      </c>
      <c r="G22" s="3">
        <f>'1 ingresos con cap norm'!G269</f>
        <v>1501.2664372750708</v>
      </c>
      <c r="H22" s="3">
        <f>'1 ingresos con cap norm'!H269</f>
        <v>1556.5451204229012</v>
      </c>
      <c r="I22" s="3">
        <f>'1 ingresos con cap norm'!I269</f>
        <v>1336.5981718526562</v>
      </c>
      <c r="J22" s="3">
        <f>'1 ingresos con cap norm'!J269</f>
        <v>1118.7463174471261</v>
      </c>
      <c r="K22" s="3">
        <f>'1 ingresos con cap norm'!K269</f>
        <v>1384.3296974471261</v>
      </c>
      <c r="L22" s="3">
        <f>'1 ingresos con cap norm'!L269</f>
        <v>1356.2756907725118</v>
      </c>
      <c r="M22" s="3">
        <f>'1 ingresos con cap norm'!M269</f>
        <v>1304.1160997953957</v>
      </c>
      <c r="N22" s="3">
        <f>'1 ingresos con cap norm'!N269</f>
        <v>1311.1441963252958</v>
      </c>
      <c r="O22" s="3">
        <f>'1 ingresos con cap norm'!O269</f>
        <v>1319.4762733848886</v>
      </c>
      <c r="P22" s="3">
        <f>'1 ingresos con cap norm'!P269</f>
        <v>1463.1492323251243</v>
      </c>
      <c r="Q22" s="3">
        <f>'1 ingresos con cap norm'!Q269</f>
        <v>1636.8877082595375</v>
      </c>
      <c r="R22" s="3">
        <f>'1 ingresos con cap norm'!R269</f>
        <v>1778.6267941951382</v>
      </c>
      <c r="S22" s="3">
        <f>'1 ingresos con cap norm'!S269</f>
        <v>1998.8838275760027</v>
      </c>
      <c r="T22" s="3">
        <f>'1 ingresos con cap norm'!T269</f>
        <v>2150.6207091936258</v>
      </c>
      <c r="U22" s="3">
        <f>'1 ingresos con cap norm'!U269</f>
        <v>2155.3819402825593</v>
      </c>
      <c r="V22" s="3">
        <f>'1 ingresos con cap norm'!V269</f>
        <v>1815.8868479793978</v>
      </c>
      <c r="W22" s="3">
        <f>'1 ingresos con cap norm'!W269</f>
        <v>2455.5317262973267</v>
      </c>
    </row>
    <row r="23" spans="2:23" x14ac:dyDescent="0.2">
      <c r="B23" s="11" t="s">
        <v>27</v>
      </c>
      <c r="C23" s="3">
        <f>'1 ingresos con cap norm'!C270</f>
        <v>6881.1014151515228</v>
      </c>
      <c r="D23" s="3">
        <f>'1 ingresos con cap norm'!D270</f>
        <v>7659.1267833378788</v>
      </c>
      <c r="E23" s="3">
        <f>'1 ingresos con cap norm'!E270</f>
        <v>8446.2822324908011</v>
      </c>
      <c r="F23" s="3">
        <f>'1 ingresos con cap norm'!F270</f>
        <v>9694.2569254642367</v>
      </c>
      <c r="G23" s="3">
        <f>'1 ingresos con cap norm'!G270</f>
        <v>11223.889945663779</v>
      </c>
      <c r="H23" s="3">
        <f>'1 ingresos con cap norm'!H270</f>
        <v>11563.476104141751</v>
      </c>
      <c r="I23" s="3">
        <f>'1 ingresos con cap norm'!I270</f>
        <v>10597.650852515315</v>
      </c>
      <c r="J23" s="3">
        <f>'1 ingresos con cap norm'!J270</f>
        <v>9363.2850870041693</v>
      </c>
      <c r="K23" s="3">
        <f>'1 ingresos con cap norm'!K270</f>
        <v>12008.682267004169</v>
      </c>
      <c r="L23" s="3">
        <f>'1 ingresos con cap norm'!L270</f>
        <v>11757.102605411117</v>
      </c>
      <c r="M23" s="3">
        <f>'1 ingresos con cap norm'!M270</f>
        <v>11437.665661417235</v>
      </c>
      <c r="N23" s="3">
        <f>'1 ingresos con cap norm'!N270</f>
        <v>10915.909922981969</v>
      </c>
      <c r="O23" s="3">
        <f>'1 ingresos con cap norm'!O270</f>
        <v>10898.524842278599</v>
      </c>
      <c r="P23" s="3">
        <f>'1 ingresos con cap norm'!P270</f>
        <v>11434.388434775483</v>
      </c>
      <c r="Q23" s="3">
        <f>'1 ingresos con cap norm'!Q270</f>
        <v>12431.445092203958</v>
      </c>
      <c r="R23" s="3">
        <f>'1 ingresos con cap norm'!R270</f>
        <v>12840.735134888153</v>
      </c>
      <c r="S23" s="3">
        <f>'1 ingresos con cap norm'!S270</f>
        <v>13623.908653008148</v>
      </c>
      <c r="T23" s="3">
        <f>'1 ingresos con cap norm'!T270</f>
        <v>14805.509438809917</v>
      </c>
      <c r="U23" s="3">
        <f>'1 ingresos con cap norm'!U270</f>
        <v>15856.858887796669</v>
      </c>
      <c r="V23" s="3">
        <f>'1 ingresos con cap norm'!V270</f>
        <v>14869.102870927956</v>
      </c>
      <c r="W23" s="3">
        <f>'1 ingresos con cap norm'!W270</f>
        <v>17150.294169339191</v>
      </c>
    </row>
    <row r="24" spans="2:23" x14ac:dyDescent="0.2">
      <c r="B24" s="11" t="s">
        <v>28</v>
      </c>
      <c r="C24" s="3">
        <f>'1 ingresos con cap norm'!C271</f>
        <v>1553.5509248362828</v>
      </c>
      <c r="D24" s="3">
        <f>'1 ingresos con cap norm'!D271</f>
        <v>1650.6689444094918</v>
      </c>
      <c r="E24" s="3">
        <f>'1 ingresos con cap norm'!E271</f>
        <v>1895.8902949236763</v>
      </c>
      <c r="F24" s="3">
        <f>'1 ingresos con cap norm'!F271</f>
        <v>2154.8621896222962</v>
      </c>
      <c r="G24" s="3">
        <f>'1 ingresos con cap norm'!G271</f>
        <v>2494.1799314849891</v>
      </c>
      <c r="H24" s="3">
        <f>'1 ingresos con cap norm'!H271</f>
        <v>2631.3168209533919</v>
      </c>
      <c r="I24" s="3">
        <f>'1 ingresos con cap norm'!I271</f>
        <v>2459.695967335238</v>
      </c>
      <c r="J24" s="3">
        <f>'1 ingresos con cap norm'!J271</f>
        <v>2243.9782504882078</v>
      </c>
      <c r="K24" s="3">
        <f>'1 ingresos con cap norm'!K271</f>
        <v>2826.2502504882077</v>
      </c>
      <c r="L24" s="3">
        <f>'1 ingresos con cap norm'!L271</f>
        <v>2766.2099626338827</v>
      </c>
      <c r="M24" s="3">
        <f>'1 ingresos con cap norm'!M271</f>
        <v>2691.8139247190334</v>
      </c>
      <c r="N24" s="3">
        <f>'1 ingresos con cap norm'!N271</f>
        <v>2561.6468291506799</v>
      </c>
      <c r="O24" s="3">
        <f>'1 ingresos con cap norm'!O271</f>
        <v>2454.0079844383886</v>
      </c>
      <c r="P24" s="3">
        <f>'1 ingresos con cap norm'!P271</f>
        <v>2453.5984661523294</v>
      </c>
      <c r="Q24" s="3">
        <f>'1 ingresos con cap norm'!Q271</f>
        <v>2561.1824826054963</v>
      </c>
      <c r="R24" s="3">
        <f>'1 ingresos con cap norm'!R271</f>
        <v>2571.0920100770641</v>
      </c>
      <c r="S24" s="3">
        <f>'1 ingresos con cap norm'!S271</f>
        <v>2648.8307058948753</v>
      </c>
      <c r="T24" s="3">
        <f>'1 ingresos con cap norm'!T271</f>
        <v>2820.2702093112653</v>
      </c>
      <c r="U24" s="3">
        <f>'1 ingresos con cap norm'!U271</f>
        <v>2984.8420011229027</v>
      </c>
      <c r="V24" s="3">
        <f>'1 ingresos con cap norm'!V271</f>
        <v>2888.691960519528</v>
      </c>
      <c r="W24" s="3">
        <f>'1 ingresos con cap norm'!W271</f>
        <v>3352.1721474463175</v>
      </c>
    </row>
    <row r="25" spans="2:23" s="22" customFormat="1" x14ac:dyDescent="0.2">
      <c r="B25" s="26" t="s">
        <v>29</v>
      </c>
      <c r="C25" s="21">
        <f t="shared" ref="C25:S25" si="0">SUM(C10:C24)</f>
        <v>30139.651120369155</v>
      </c>
      <c r="D25" s="21">
        <f t="shared" si="0"/>
        <v>33823.634031550144</v>
      </c>
      <c r="E25" s="21">
        <f t="shared" si="0"/>
        <v>38733.628514688666</v>
      </c>
      <c r="F25" s="21">
        <f t="shared" si="0"/>
        <v>44574.605603305776</v>
      </c>
      <c r="G25" s="21">
        <f t="shared" si="0"/>
        <v>52495.791186537819</v>
      </c>
      <c r="H25" s="21">
        <f t="shared" si="0"/>
        <v>53576.641884603225</v>
      </c>
      <c r="I25" s="21">
        <f t="shared" si="0"/>
        <v>47550.285964230628</v>
      </c>
      <c r="J25" s="21">
        <f t="shared" si="0"/>
        <v>41973.059418834433</v>
      </c>
      <c r="K25" s="21">
        <f t="shared" si="0"/>
        <v>52974.873178834423</v>
      </c>
      <c r="L25" s="21">
        <f t="shared" si="0"/>
        <v>51669.526835411052</v>
      </c>
      <c r="M25" s="21">
        <f t="shared" si="0"/>
        <v>49766.31393632602</v>
      </c>
      <c r="N25" s="21">
        <f t="shared" si="0"/>
        <v>47106.809422677099</v>
      </c>
      <c r="O25" s="21">
        <f t="shared" si="0"/>
        <v>46521.556466541195</v>
      </c>
      <c r="P25" s="21">
        <f t="shared" si="0"/>
        <v>48402.307092078998</v>
      </c>
      <c r="Q25" s="21">
        <f t="shared" si="0"/>
        <v>52007.673328547244</v>
      </c>
      <c r="R25" s="21">
        <f t="shared" si="0"/>
        <v>53127.015701777731</v>
      </c>
      <c r="S25" s="21">
        <f t="shared" si="0"/>
        <v>56395.367156785724</v>
      </c>
      <c r="T25" s="21">
        <f t="shared" ref="T25:U25" si="1">SUM(T10:T24)</f>
        <v>61016.471406038174</v>
      </c>
      <c r="U25" s="21">
        <f t="shared" si="1"/>
        <v>64221.499571211418</v>
      </c>
      <c r="V25" s="21">
        <f t="shared" ref="V25:W25" si="2">SUM(V10:V24)</f>
        <v>60396.960604214102</v>
      </c>
      <c r="W25" s="21">
        <f t="shared" si="2"/>
        <v>71009.149727830125</v>
      </c>
    </row>
    <row r="28" spans="2:23" x14ac:dyDescent="0.2">
      <c r="B28" s="13" t="s">
        <v>33</v>
      </c>
      <c r="C28" s="4"/>
      <c r="D28" s="4"/>
      <c r="E28" s="4"/>
      <c r="F28" s="4"/>
      <c r="G28" s="4"/>
      <c r="H28" s="4"/>
      <c r="I28" s="4"/>
      <c r="J28" s="2" t="s">
        <v>12</v>
      </c>
      <c r="K28" s="2" t="s">
        <v>13</v>
      </c>
      <c r="L28" s="4"/>
      <c r="M28" s="4"/>
      <c r="N28" s="4"/>
      <c r="O28" s="4"/>
      <c r="P28" s="4"/>
      <c r="Q28" s="4"/>
      <c r="R28" s="4"/>
      <c r="S28" s="4"/>
    </row>
    <row r="29" spans="2:23" x14ac:dyDescent="0.2">
      <c r="B29" s="4"/>
      <c r="C29" s="2">
        <v>2002</v>
      </c>
      <c r="D29" s="2">
        <v>2003</v>
      </c>
      <c r="E29" s="2">
        <v>2004</v>
      </c>
      <c r="F29" s="2">
        <v>2005</v>
      </c>
      <c r="G29" s="2">
        <v>2006</v>
      </c>
      <c r="H29" s="2">
        <v>2007</v>
      </c>
      <c r="I29" s="2">
        <v>2008</v>
      </c>
      <c r="J29" s="2">
        <v>2009</v>
      </c>
      <c r="K29" s="2">
        <v>2009</v>
      </c>
      <c r="L29" s="2">
        <v>2010</v>
      </c>
      <c r="M29" s="2">
        <v>2011</v>
      </c>
      <c r="N29" s="2">
        <v>2012</v>
      </c>
      <c r="O29" s="2">
        <v>2013</v>
      </c>
      <c r="P29" s="2">
        <v>2014</v>
      </c>
      <c r="Q29" s="2">
        <v>2015</v>
      </c>
      <c r="R29" s="2">
        <v>2016</v>
      </c>
      <c r="S29" s="2">
        <v>2017</v>
      </c>
      <c r="T29" s="17">
        <f>S29+1</f>
        <v>2018</v>
      </c>
      <c r="U29" s="17">
        <f>T29+1</f>
        <v>2019</v>
      </c>
      <c r="V29" s="17">
        <f>U29+1</f>
        <v>2020</v>
      </c>
      <c r="W29" s="17">
        <f>V29+1</f>
        <v>2021</v>
      </c>
    </row>
    <row r="30" spans="2:23" x14ac:dyDescent="0.2">
      <c r="B30" s="11" t="s">
        <v>14</v>
      </c>
      <c r="C30" s="3">
        <f>'2 ingr trib sin cap norm'!C90</f>
        <v>3802.3915443595338</v>
      </c>
      <c r="D30" s="3">
        <f>'2 ingr trib sin cap norm'!D90</f>
        <v>4107.5860000000002</v>
      </c>
      <c r="E30" s="3">
        <f>'2 ingr trib sin cap norm'!E90</f>
        <v>4464.56754</v>
      </c>
      <c r="F30" s="3">
        <f>'2 ingr trib sin cap norm'!F90</f>
        <v>4864.76559</v>
      </c>
      <c r="G30" s="3">
        <f>'2 ingr trib sin cap norm'!G90</f>
        <v>5210.14912</v>
      </c>
      <c r="H30" s="3">
        <f>'2 ingr trib sin cap norm'!H90</f>
        <v>5379.7712200000005</v>
      </c>
      <c r="I30" s="3">
        <f>'2 ingr trib sin cap norm'!I90</f>
        <v>4834.79781</v>
      </c>
      <c r="J30" s="3">
        <f>'2 ingr trib sin cap norm'!J90</f>
        <v>3877.43174</v>
      </c>
      <c r="K30" s="3">
        <f>'2 ingr trib sin cap norm'!K90</f>
        <v>5461.2785017142851</v>
      </c>
      <c r="L30" s="3">
        <f>'2 ingr trib sin cap norm'!L90</f>
        <v>7011.7176799999997</v>
      </c>
      <c r="M30" s="3">
        <f>'2 ingr trib sin cap norm'!M90</f>
        <v>7018.5635262615469</v>
      </c>
      <c r="N30" s="3">
        <f>'2 ingr trib sin cap norm'!N90</f>
        <v>7041.0699899489628</v>
      </c>
      <c r="O30" s="3">
        <f>'2 ingr trib sin cap norm'!O90</f>
        <v>7228.2451366435371</v>
      </c>
      <c r="P30" s="3">
        <f>'2 ingr trib sin cap norm'!P90</f>
        <v>7788.2319085857316</v>
      </c>
      <c r="Q30" s="3">
        <f>'2 ingr trib sin cap norm'!Q90</f>
        <v>8374.0429882135977</v>
      </c>
      <c r="R30" s="3">
        <f>'2 ingr trib sin cap norm'!R90</f>
        <v>8731.7693690817086</v>
      </c>
      <c r="S30" s="3">
        <f>'2 ingr trib sin cap norm'!S90</f>
        <v>8880.2080313581955</v>
      </c>
      <c r="T30" s="3">
        <f>'2 ingr trib sin cap norm'!T90</f>
        <v>9520.4901268697504</v>
      </c>
      <c r="U30" s="3">
        <f>'2 ingr trib sin cap norm'!U90</f>
        <v>9838.3439264997251</v>
      </c>
      <c r="V30" s="3">
        <f>'2 ingr trib sin cap norm'!V90</f>
        <v>8644.6329242982611</v>
      </c>
      <c r="W30" s="3">
        <f>'2 ingr trib sin cap norm'!W90</f>
        <v>9625.9650498622668</v>
      </c>
    </row>
    <row r="31" spans="2:23" x14ac:dyDescent="0.2">
      <c r="B31" s="11" t="s">
        <v>15</v>
      </c>
      <c r="C31" s="3">
        <f>'2 ingr trib sin cap norm'!C91</f>
        <v>1299.2351835322474</v>
      </c>
      <c r="D31" s="3">
        <f>'2 ingr trib sin cap norm'!D91</f>
        <v>1400.616</v>
      </c>
      <c r="E31" s="3">
        <f>'2 ingr trib sin cap norm'!E91</f>
        <v>1497.8111100000001</v>
      </c>
      <c r="F31" s="3">
        <f>'2 ingr trib sin cap norm'!F91</f>
        <v>1629.2357300000001</v>
      </c>
      <c r="G31" s="3">
        <f>'2 ingr trib sin cap norm'!G91</f>
        <v>1745.2620199999999</v>
      </c>
      <c r="H31" s="3">
        <f>'2 ingr trib sin cap norm'!H91</f>
        <v>1776.3636100000001</v>
      </c>
      <c r="I31" s="3">
        <f>'2 ingr trib sin cap norm'!I91</f>
        <v>1600.0198600000001</v>
      </c>
      <c r="J31" s="3">
        <f>'2 ingr trib sin cap norm'!J91</f>
        <v>1302.6054300000001</v>
      </c>
      <c r="K31" s="3">
        <f>'2 ingr trib sin cap norm'!K91</f>
        <v>1826.6685732857143</v>
      </c>
      <c r="L31" s="3">
        <f>'2 ingr trib sin cap norm'!L91</f>
        <v>2373.6966400000001</v>
      </c>
      <c r="M31" s="3">
        <f>'2 ingr trib sin cap norm'!M91</f>
        <v>2361.6923945577073</v>
      </c>
      <c r="N31" s="3">
        <f>'2 ingr trib sin cap norm'!N91</f>
        <v>2406.962702905575</v>
      </c>
      <c r="O31" s="3">
        <f>'2 ingr trib sin cap norm'!O91</f>
        <v>2485.8788844479418</v>
      </c>
      <c r="P31" s="3">
        <f>'2 ingr trib sin cap norm'!P91</f>
        <v>2607.2457957383358</v>
      </c>
      <c r="Q31" s="3">
        <f>'2 ingr trib sin cap norm'!Q91</f>
        <v>2724.2533010821112</v>
      </c>
      <c r="R31" s="3">
        <f>'2 ingr trib sin cap norm'!R91</f>
        <v>2781.0132848592707</v>
      </c>
      <c r="S31" s="3">
        <f>'2 ingr trib sin cap norm'!S91</f>
        <v>2795.8286306818418</v>
      </c>
      <c r="T31" s="3">
        <f>'2 ingr trib sin cap norm'!T91</f>
        <v>2979.2138712451956</v>
      </c>
      <c r="U31" s="3">
        <f>'2 ingr trib sin cap norm'!U91</f>
        <v>3052.2992587940248</v>
      </c>
      <c r="V31" s="3">
        <f>'2 ingr trib sin cap norm'!V91</f>
        <v>2708.798849523087</v>
      </c>
      <c r="W31" s="3">
        <f>'2 ingr trib sin cap norm'!W91</f>
        <v>2970.2488692246538</v>
      </c>
    </row>
    <row r="32" spans="2:23" x14ac:dyDescent="0.2">
      <c r="B32" s="11" t="s">
        <v>16</v>
      </c>
      <c r="C32" s="3">
        <f>'2 ingr trib sin cap norm'!C92</f>
        <v>3411.822435392633</v>
      </c>
      <c r="D32" s="3">
        <f>'2 ingr trib sin cap norm'!D92</f>
        <v>3711.951</v>
      </c>
      <c r="E32" s="3">
        <f>'2 ingr trib sin cap norm'!E92</f>
        <v>4008.3882400000002</v>
      </c>
      <c r="F32" s="3">
        <f>'2 ingr trib sin cap norm'!F92</f>
        <v>4387.244889999999</v>
      </c>
      <c r="G32" s="3">
        <f>'2 ingr trib sin cap norm'!G92</f>
        <v>4749.95604</v>
      </c>
      <c r="H32" s="3">
        <f>'2 ingr trib sin cap norm'!H92</f>
        <v>4915.5014099999999</v>
      </c>
      <c r="I32" s="3">
        <f>'2 ingr trib sin cap norm'!I92</f>
        <v>4445.8357799999994</v>
      </c>
      <c r="J32" s="3">
        <f>'2 ingr trib sin cap norm'!J92</f>
        <v>3566.5133500000002</v>
      </c>
      <c r="K32" s="3">
        <f>'2 ingr trib sin cap norm'!K92</f>
        <v>5041.7895779285718</v>
      </c>
      <c r="L32" s="3">
        <f>'2 ingr trib sin cap norm'!L92</f>
        <v>6475.0478599999997</v>
      </c>
      <c r="M32" s="3">
        <f>'2 ingr trib sin cap norm'!M92</f>
        <v>6348.2884873730554</v>
      </c>
      <c r="N32" s="3">
        <f>'2 ingr trib sin cap norm'!N92</f>
        <v>6307.5529383404755</v>
      </c>
      <c r="O32" s="3">
        <f>'2 ingr trib sin cap norm'!O92</f>
        <v>6731.4045290123686</v>
      </c>
      <c r="P32" s="3">
        <f>'2 ingr trib sin cap norm'!P92</f>
        <v>7090.1996213033717</v>
      </c>
      <c r="Q32" s="3">
        <f>'2 ingr trib sin cap norm'!Q92</f>
        <v>7412.4734653298819</v>
      </c>
      <c r="R32" s="3">
        <f>'2 ingr trib sin cap norm'!R92</f>
        <v>7614.2002013948922</v>
      </c>
      <c r="S32" s="3">
        <f>'2 ingr trib sin cap norm'!S92</f>
        <v>7674.6852208016071</v>
      </c>
      <c r="T32" s="3">
        <f>'2 ingr trib sin cap norm'!T92</f>
        <v>8341.1569780749123</v>
      </c>
      <c r="U32" s="3">
        <f>'2 ingr trib sin cap norm'!U92</f>
        <v>8751.237907803712</v>
      </c>
      <c r="V32" s="3">
        <f>'2 ingr trib sin cap norm'!V92</f>
        <v>7843.3681370573058</v>
      </c>
      <c r="W32" s="3">
        <f>'2 ingr trib sin cap norm'!W92</f>
        <v>8786.3496139302079</v>
      </c>
    </row>
    <row r="33" spans="2:23" x14ac:dyDescent="0.2">
      <c r="B33" s="11" t="s">
        <v>17</v>
      </c>
      <c r="C33" s="3">
        <f>'2 ingr trib sin cap norm'!C93</f>
        <v>572.73584776802591</v>
      </c>
      <c r="D33" s="3">
        <f>'2 ingr trib sin cap norm'!D93</f>
        <v>617.11500000000001</v>
      </c>
      <c r="E33" s="3">
        <f>'2 ingr trib sin cap norm'!E93</f>
        <v>636.32134999999994</v>
      </c>
      <c r="F33" s="3">
        <f>'2 ingr trib sin cap norm'!F93</f>
        <v>677.91673000000003</v>
      </c>
      <c r="G33" s="3">
        <f>'2 ingr trib sin cap norm'!G93</f>
        <v>731.78218000000004</v>
      </c>
      <c r="H33" s="3">
        <f>'2 ingr trib sin cap norm'!H93</f>
        <v>740.58327999999995</v>
      </c>
      <c r="I33" s="3">
        <f>'2 ingr trib sin cap norm'!I93</f>
        <v>668.72624000000008</v>
      </c>
      <c r="J33" s="3">
        <f>'2 ingr trib sin cap norm'!J93</f>
        <v>537.36454999999989</v>
      </c>
      <c r="K33" s="3">
        <f>'2 ingr trib sin cap norm'!K93</f>
        <v>748.48232235714272</v>
      </c>
      <c r="L33" s="3">
        <f>'2 ingr trib sin cap norm'!L93</f>
        <v>965.31740000000013</v>
      </c>
      <c r="M33" s="3">
        <f>'2 ingr trib sin cap norm'!M93</f>
        <v>971.53566028092234</v>
      </c>
      <c r="N33" s="3">
        <f>'2 ingr trib sin cap norm'!N93</f>
        <v>996.3855354827557</v>
      </c>
      <c r="O33" s="3">
        <f>'2 ingr trib sin cap norm'!O93</f>
        <v>996.52960514300321</v>
      </c>
      <c r="P33" s="3">
        <f>'2 ingr trib sin cap norm'!P93</f>
        <v>1047.7386104061638</v>
      </c>
      <c r="Q33" s="3">
        <f>'2 ingr trib sin cap norm'!Q93</f>
        <v>1101.4555898225594</v>
      </c>
      <c r="R33" s="3">
        <f>'2 ingr trib sin cap norm'!R93</f>
        <v>1116.352606939377</v>
      </c>
      <c r="S33" s="3">
        <f>'2 ingr trib sin cap norm'!S93</f>
        <v>1124.7663410498342</v>
      </c>
      <c r="T33" s="3">
        <f>'2 ingr trib sin cap norm'!T93</f>
        <v>1179.710839198385</v>
      </c>
      <c r="U33" s="3">
        <f>'2 ingr trib sin cap norm'!U93</f>
        <v>1186.2886492247435</v>
      </c>
      <c r="V33" s="3">
        <f>'2 ingr trib sin cap norm'!V93</f>
        <v>1038.1417563496079</v>
      </c>
      <c r="W33" s="3">
        <f>'2 ingr trib sin cap norm'!W93</f>
        <v>1132.989512439887</v>
      </c>
    </row>
    <row r="34" spans="2:23" x14ac:dyDescent="0.2">
      <c r="B34" s="11" t="s">
        <v>18</v>
      </c>
      <c r="C34" s="3">
        <f>'2 ingr trib sin cap norm'!C94</f>
        <v>302.24990056729382</v>
      </c>
      <c r="D34" s="3">
        <f>'2 ingr trib sin cap norm'!D94</f>
        <v>328.82499999999999</v>
      </c>
      <c r="E34" s="3">
        <f>'2 ingr trib sin cap norm'!E94</f>
        <v>358.11306999999999</v>
      </c>
      <c r="F34" s="3">
        <f>'2 ingr trib sin cap norm'!F94</f>
        <v>389.51707000000005</v>
      </c>
      <c r="G34" s="3">
        <f>'2 ingr trib sin cap norm'!G94</f>
        <v>416.45664000000005</v>
      </c>
      <c r="H34" s="3">
        <f>'2 ingr trib sin cap norm'!H94</f>
        <v>426.61230999999998</v>
      </c>
      <c r="I34" s="3">
        <f>'2 ingr trib sin cap norm'!I94</f>
        <v>381.50871999999998</v>
      </c>
      <c r="J34" s="3">
        <f>'2 ingr trib sin cap norm'!J94</f>
        <v>307.45942000000002</v>
      </c>
      <c r="K34" s="3">
        <f>'2 ingr trib sin cap norm'!K94</f>
        <v>432.19747385714277</v>
      </c>
      <c r="L34" s="3">
        <f>'2 ingr trib sin cap norm'!L94</f>
        <v>557.07990999999993</v>
      </c>
      <c r="M34" s="3">
        <f>'2 ingr trib sin cap norm'!M94</f>
        <v>555.86272026110407</v>
      </c>
      <c r="N34" s="3">
        <f>'2 ingr trib sin cap norm'!N94</f>
        <v>553.65763592292967</v>
      </c>
      <c r="O34" s="3">
        <f>'2 ingr trib sin cap norm'!O94</f>
        <v>593.71993416499515</v>
      </c>
      <c r="P34" s="3">
        <f>'2 ingr trib sin cap norm'!P94</f>
        <v>620.04064771495575</v>
      </c>
      <c r="Q34" s="3">
        <f>'2 ingr trib sin cap norm'!Q94</f>
        <v>652.34613319444986</v>
      </c>
      <c r="R34" s="3">
        <f>'2 ingr trib sin cap norm'!R94</f>
        <v>660.20999891046256</v>
      </c>
      <c r="S34" s="3">
        <f>'2 ingr trib sin cap norm'!S94</f>
        <v>660.25850129592027</v>
      </c>
      <c r="T34" s="3">
        <f>'2 ingr trib sin cap norm'!T94</f>
        <v>707.49730792215792</v>
      </c>
      <c r="U34" s="3">
        <f>'2 ingr trib sin cap norm'!U94</f>
        <v>719.63329203704541</v>
      </c>
      <c r="V34" s="3">
        <f>'2 ingr trib sin cap norm'!V94</f>
        <v>633.72928131161223</v>
      </c>
      <c r="W34" s="3">
        <f>'2 ingr trib sin cap norm'!W94</f>
        <v>697.50784704162004</v>
      </c>
    </row>
    <row r="35" spans="2:23" x14ac:dyDescent="0.2">
      <c r="B35" s="11" t="s">
        <v>19</v>
      </c>
      <c r="C35" s="3">
        <f>'2 ingr trib sin cap norm'!C95</f>
        <v>146.83249062862657</v>
      </c>
      <c r="D35" s="3">
        <f>'2 ingr trib sin cap norm'!D95</f>
        <v>160.75200000000001</v>
      </c>
      <c r="E35" s="3">
        <f>'2 ingr trib sin cap norm'!E95</f>
        <v>177.17531</v>
      </c>
      <c r="F35" s="3">
        <f>'2 ingr trib sin cap norm'!F95</f>
        <v>189.86899</v>
      </c>
      <c r="G35" s="3">
        <f>'2 ingr trib sin cap norm'!G95</f>
        <v>207.73303000000001</v>
      </c>
      <c r="H35" s="3">
        <f>'2 ingr trib sin cap norm'!H95</f>
        <v>213.10844000000003</v>
      </c>
      <c r="I35" s="3">
        <f>'2 ingr trib sin cap norm'!I95</f>
        <v>193.70942999999997</v>
      </c>
      <c r="J35" s="3">
        <f>'2 ingr trib sin cap norm'!J95</f>
        <v>153.94813000000002</v>
      </c>
      <c r="K35" s="3">
        <f>'2 ingr trib sin cap norm'!K95</f>
        <v>217.26358557142859</v>
      </c>
      <c r="L35" s="3">
        <f>'2 ingr trib sin cap norm'!L95</f>
        <v>279.69730999999996</v>
      </c>
      <c r="M35" s="3">
        <f>'2 ingr trib sin cap norm'!M95</f>
        <v>279.68849907159642</v>
      </c>
      <c r="N35" s="3">
        <f>'2 ingr trib sin cap norm'!N95</f>
        <v>285.33034726514506</v>
      </c>
      <c r="O35" s="3">
        <f>'2 ingr trib sin cap norm'!O95</f>
        <v>301.11345698381052</v>
      </c>
      <c r="P35" s="3">
        <f>'2 ingr trib sin cap norm'!P95</f>
        <v>316.84498796042556</v>
      </c>
      <c r="Q35" s="3">
        <f>'2 ingr trib sin cap norm'!Q95</f>
        <v>337.57085781265249</v>
      </c>
      <c r="R35" s="3">
        <f>'2 ingr trib sin cap norm'!R95</f>
        <v>346.47079518277303</v>
      </c>
      <c r="S35" s="3">
        <f>'2 ingr trib sin cap norm'!S95</f>
        <v>362.91326026517788</v>
      </c>
      <c r="T35" s="3">
        <f>'2 ingr trib sin cap norm'!T95</f>
        <v>367.50750940447858</v>
      </c>
      <c r="U35" s="3">
        <f>'2 ingr trib sin cap norm'!U95</f>
        <v>362.14590570585739</v>
      </c>
      <c r="V35" s="3">
        <f>'2 ingr trib sin cap norm'!V95</f>
        <v>320.19783913027175</v>
      </c>
      <c r="W35" s="3">
        <f>'2 ingr trib sin cap norm'!W95</f>
        <v>346.32989387606773</v>
      </c>
    </row>
    <row r="36" spans="2:23" x14ac:dyDescent="0.2">
      <c r="B36" s="11" t="s">
        <v>20</v>
      </c>
      <c r="C36" s="3">
        <f>'2 ingr trib sin cap norm'!C96</f>
        <v>601.34084206631451</v>
      </c>
      <c r="D36" s="3">
        <f>'2 ingr trib sin cap norm'!D96</f>
        <v>644.47</v>
      </c>
      <c r="E36" s="3">
        <f>'2 ingr trib sin cap norm'!E96</f>
        <v>704.82704999999999</v>
      </c>
      <c r="F36" s="3">
        <f>'2 ingr trib sin cap norm'!F96</f>
        <v>777.86185</v>
      </c>
      <c r="G36" s="3">
        <f>'2 ingr trib sin cap norm'!G96</f>
        <v>843.46368000000007</v>
      </c>
      <c r="H36" s="3">
        <f>'2 ingr trib sin cap norm'!H96</f>
        <v>891.55217000000005</v>
      </c>
      <c r="I36" s="3">
        <f>'2 ingr trib sin cap norm'!I96</f>
        <v>817.48647000000005</v>
      </c>
      <c r="J36" s="3">
        <f>'2 ingr trib sin cap norm'!J96</f>
        <v>667.88195999999994</v>
      </c>
      <c r="K36" s="3">
        <f>'2 ingr trib sin cap norm'!K96</f>
        <v>942.04593385714281</v>
      </c>
      <c r="L36" s="3">
        <f>'2 ingr trib sin cap norm'!L96</f>
        <v>1193.3445499999998</v>
      </c>
      <c r="M36" s="3">
        <f>'2 ingr trib sin cap norm'!M96</f>
        <v>1174.4598510466753</v>
      </c>
      <c r="N36" s="3">
        <f>'2 ingr trib sin cap norm'!N96</f>
        <v>1169.4784782223614</v>
      </c>
      <c r="O36" s="3">
        <f>'2 ingr trib sin cap norm'!O96</f>
        <v>1248.1064643380987</v>
      </c>
      <c r="P36" s="3">
        <f>'2 ingr trib sin cap norm'!P96</f>
        <v>1299.8236513392972</v>
      </c>
      <c r="Q36" s="3">
        <f>'2 ingr trib sin cap norm'!Q96</f>
        <v>1382.7594559274994</v>
      </c>
      <c r="R36" s="3">
        <f>'2 ingr trib sin cap norm'!R96</f>
        <v>1420.2400393793664</v>
      </c>
      <c r="S36" s="3">
        <f>'2 ingr trib sin cap norm'!S96</f>
        <v>1462.3205933155664</v>
      </c>
      <c r="T36" s="3">
        <f>'2 ingr trib sin cap norm'!T96</f>
        <v>1568.7775561396622</v>
      </c>
      <c r="U36" s="3">
        <f>'2 ingr trib sin cap norm'!U96</f>
        <v>1622.8770256060316</v>
      </c>
      <c r="V36" s="3">
        <f>'2 ingr trib sin cap norm'!V96</f>
        <v>1463.4136128703692</v>
      </c>
      <c r="W36" s="3">
        <f>'2 ingr trib sin cap norm'!W96</f>
        <v>1630.8373602230624</v>
      </c>
    </row>
    <row r="37" spans="2:23" x14ac:dyDescent="0.2">
      <c r="B37" s="11" t="s">
        <v>21</v>
      </c>
      <c r="C37" s="3">
        <f>'2 ingr trib sin cap norm'!C97</f>
        <v>2270.3477901806959</v>
      </c>
      <c r="D37" s="3">
        <f>'2 ingr trib sin cap norm'!D97</f>
        <v>2458.4450000000002</v>
      </c>
      <c r="E37" s="3">
        <f>'2 ingr trib sin cap norm'!E97</f>
        <v>2669.2462599999999</v>
      </c>
      <c r="F37" s="3">
        <f>'2 ingr trib sin cap norm'!F97</f>
        <v>2924.5644200000002</v>
      </c>
      <c r="G37" s="3">
        <f>'2 ingr trib sin cap norm'!G97</f>
        <v>3134.2282</v>
      </c>
      <c r="H37" s="3">
        <f>'2 ingr trib sin cap norm'!H97</f>
        <v>3252.5408600000005</v>
      </c>
      <c r="I37" s="3">
        <f>'2 ingr trib sin cap norm'!I97</f>
        <v>2962.8162399999997</v>
      </c>
      <c r="J37" s="3">
        <f>'2 ingr trib sin cap norm'!J97</f>
        <v>2364.0142999999998</v>
      </c>
      <c r="K37" s="3">
        <f>'2 ingr trib sin cap norm'!K97</f>
        <v>3334.903236928571</v>
      </c>
      <c r="L37" s="3">
        <f>'2 ingr trib sin cap norm'!L97</f>
        <v>4245.7413800000004</v>
      </c>
      <c r="M37" s="3">
        <f>'2 ingr trib sin cap norm'!M97</f>
        <v>4191.1959368423722</v>
      </c>
      <c r="N37" s="3">
        <f>'2 ingr trib sin cap norm'!N97</f>
        <v>4188.556026948374</v>
      </c>
      <c r="O37" s="3">
        <f>'2 ingr trib sin cap norm'!O97</f>
        <v>4435.3334101912442</v>
      </c>
      <c r="P37" s="3">
        <f>'2 ingr trib sin cap norm'!P97</f>
        <v>4649.5862084339906</v>
      </c>
      <c r="Q37" s="3">
        <f>'2 ingr trib sin cap norm'!Q97</f>
        <v>4909.0415724181503</v>
      </c>
      <c r="R37" s="3">
        <f>'2 ingr trib sin cap norm'!R97</f>
        <v>5060.126231710743</v>
      </c>
      <c r="S37" s="3">
        <f>'2 ingr trib sin cap norm'!S97</f>
        <v>5116.2365615897752</v>
      </c>
      <c r="T37" s="3">
        <f>'2 ingr trib sin cap norm'!T97</f>
        <v>5553.2011328764165</v>
      </c>
      <c r="U37" s="3">
        <f>'2 ingr trib sin cap norm'!U97</f>
        <v>5737.3541787678223</v>
      </c>
      <c r="V37" s="3">
        <f>'2 ingr trib sin cap norm'!V97</f>
        <v>5109.0165786012749</v>
      </c>
      <c r="W37" s="3">
        <f>'2 ingr trib sin cap norm'!W97</f>
        <v>5723.4454261585797</v>
      </c>
    </row>
    <row r="38" spans="2:23" x14ac:dyDescent="0.2">
      <c r="B38" s="11" t="s">
        <v>22</v>
      </c>
      <c r="C38" s="3">
        <f>'2 ingr trib sin cap norm'!C98</f>
        <v>691.29189370210122</v>
      </c>
      <c r="D38" s="3">
        <f>'2 ingr trib sin cap norm'!D98</f>
        <v>747.27800000000002</v>
      </c>
      <c r="E38" s="3">
        <f>'2 ingr trib sin cap norm'!E98</f>
        <v>800.63706000000002</v>
      </c>
      <c r="F38" s="3">
        <f>'2 ingr trib sin cap norm'!F98</f>
        <v>875.75822999999991</v>
      </c>
      <c r="G38" s="3">
        <f>'2 ingr trib sin cap norm'!G98</f>
        <v>950.18137999999999</v>
      </c>
      <c r="H38" s="3">
        <f>'2 ingr trib sin cap norm'!H98</f>
        <v>971.96238000000005</v>
      </c>
      <c r="I38" s="3">
        <f>'2 ingr trib sin cap norm'!I98</f>
        <v>878.02242000000001</v>
      </c>
      <c r="J38" s="3">
        <f>'2 ingr trib sin cap norm'!J98</f>
        <v>713.59691999999995</v>
      </c>
      <c r="K38" s="3">
        <f>'2 ingr trib sin cap norm'!K98</f>
        <v>1002.9287018571428</v>
      </c>
      <c r="L38" s="3">
        <f>'2 ingr trib sin cap norm'!L98</f>
        <v>1294.6167599999999</v>
      </c>
      <c r="M38" s="3">
        <f>'2 ingr trib sin cap norm'!M98</f>
        <v>1281.6094257169482</v>
      </c>
      <c r="N38" s="3">
        <f>'2 ingr trib sin cap norm'!N98</f>
        <v>1298.4297256452062</v>
      </c>
      <c r="O38" s="3">
        <f>'2 ingr trib sin cap norm'!O98</f>
        <v>1332.3639312905093</v>
      </c>
      <c r="P38" s="3">
        <f>'2 ingr trib sin cap norm'!P98</f>
        <v>1422.2936269898792</v>
      </c>
      <c r="Q38" s="3">
        <f>'2 ingr trib sin cap norm'!Q98</f>
        <v>1511.9135902642715</v>
      </c>
      <c r="R38" s="3">
        <f>'2 ingr trib sin cap norm'!R98</f>
        <v>1539.6994045133276</v>
      </c>
      <c r="S38" s="3">
        <f>'2 ingr trib sin cap norm'!S98</f>
        <v>1548.0470142053593</v>
      </c>
      <c r="T38" s="3">
        <f>'2 ingr trib sin cap norm'!T98</f>
        <v>1652.2729847812905</v>
      </c>
      <c r="U38" s="3">
        <f>'2 ingr trib sin cap norm'!U98</f>
        <v>1704.7288738355476</v>
      </c>
      <c r="V38" s="3">
        <f>'2 ingr trib sin cap norm'!V98</f>
        <v>1495.1298900532754</v>
      </c>
      <c r="W38" s="3">
        <f>'2 ingr trib sin cap norm'!W98</f>
        <v>1642.0698135828193</v>
      </c>
    </row>
    <row r="39" spans="2:23" x14ac:dyDescent="0.2">
      <c r="B39" s="11" t="s">
        <v>23</v>
      </c>
      <c r="C39" s="3">
        <f>'2 ingr trib sin cap norm'!C99</f>
        <v>867.28104915035101</v>
      </c>
      <c r="D39" s="3">
        <f>'2 ingr trib sin cap norm'!D99</f>
        <v>941.26100000000008</v>
      </c>
      <c r="E39" s="3">
        <f>'2 ingr trib sin cap norm'!E99</f>
        <v>1030.0373</v>
      </c>
      <c r="F39" s="3">
        <f>'2 ingr trib sin cap norm'!F99</f>
        <v>1129.48874</v>
      </c>
      <c r="G39" s="3">
        <f>'2 ingr trib sin cap norm'!G99</f>
        <v>1209.3167800000001</v>
      </c>
      <c r="H39" s="3">
        <f>'2 ingr trib sin cap norm'!H99</f>
        <v>1269.69848</v>
      </c>
      <c r="I39" s="3">
        <f>'2 ingr trib sin cap norm'!I99</f>
        <v>1163.7609699999998</v>
      </c>
      <c r="J39" s="3">
        <f>'2 ingr trib sin cap norm'!J99</f>
        <v>969.19124000000011</v>
      </c>
      <c r="K39" s="3">
        <f>'2 ingr trib sin cap norm'!K99</f>
        <v>1365.6062949285715</v>
      </c>
      <c r="L39" s="3">
        <f>'2 ingr trib sin cap norm'!L99</f>
        <v>1751.6538499999999</v>
      </c>
      <c r="M39" s="3">
        <f>'2 ingr trib sin cap norm'!M99</f>
        <v>1739.501660484108</v>
      </c>
      <c r="N39" s="3">
        <f>'2 ingr trib sin cap norm'!N99</f>
        <v>1740.2376978165391</v>
      </c>
      <c r="O39" s="3">
        <f>'2 ingr trib sin cap norm'!O99</f>
        <v>1845.9287170250377</v>
      </c>
      <c r="P39" s="3">
        <f>'2 ingr trib sin cap norm'!P99</f>
        <v>1903.2657198225863</v>
      </c>
      <c r="Q39" s="3">
        <f>'2 ingr trib sin cap norm'!Q99</f>
        <v>1994.5676115463991</v>
      </c>
      <c r="R39" s="3">
        <f>'2 ingr trib sin cap norm'!R99</f>
        <v>2035.8954647578876</v>
      </c>
      <c r="S39" s="3">
        <f>'2 ingr trib sin cap norm'!S99</f>
        <v>2051.5030028192227</v>
      </c>
      <c r="T39" s="3">
        <f>'2 ingr trib sin cap norm'!T99</f>
        <v>2181.8427057663635</v>
      </c>
      <c r="U39" s="3">
        <f>'2 ingr trib sin cap norm'!U99</f>
        <v>2267.2627416694363</v>
      </c>
      <c r="V39" s="3">
        <f>'2 ingr trib sin cap norm'!V99</f>
        <v>2016.3395398647599</v>
      </c>
      <c r="W39" s="3">
        <f>'2 ingr trib sin cap norm'!W99</f>
        <v>2215.3947529922243</v>
      </c>
    </row>
    <row r="40" spans="2:23" x14ac:dyDescent="0.2">
      <c r="B40" s="11" t="s">
        <v>24</v>
      </c>
      <c r="C40" s="3">
        <f>'2 ingr trib sin cap norm'!C100</f>
        <v>44.437160871976026</v>
      </c>
      <c r="D40" s="3">
        <f>'2 ingr trib sin cap norm'!D100</f>
        <v>48.52</v>
      </c>
      <c r="E40" s="3">
        <f>'2 ingr trib sin cap norm'!E100</f>
        <v>50.420780000000001</v>
      </c>
      <c r="F40" s="3">
        <f>'2 ingr trib sin cap norm'!F100</f>
        <v>53.566740000000003</v>
      </c>
      <c r="G40" s="3">
        <f>'2 ingr trib sin cap norm'!G100</f>
        <v>59.31662</v>
      </c>
      <c r="H40" s="3">
        <f>'2 ingr trib sin cap norm'!H100</f>
        <v>62.968559999999997</v>
      </c>
      <c r="I40" s="3">
        <f>'2 ingr trib sin cap norm'!I100</f>
        <v>70.528639999999996</v>
      </c>
      <c r="J40" s="3">
        <f>'2 ingr trib sin cap norm'!J100</f>
        <v>72.944810000000004</v>
      </c>
      <c r="K40" s="3">
        <f>'2 ingr trib sin cap norm'!K100</f>
        <v>83.32635049999999</v>
      </c>
      <c r="L40" s="3">
        <f>'2 ingr trib sin cap norm'!L100</f>
        <v>81.742220000000003</v>
      </c>
      <c r="M40" s="3">
        <f>'2 ingr trib sin cap norm'!M100</f>
        <v>80.215354734549038</v>
      </c>
      <c r="N40" s="3">
        <f>'2 ingr trib sin cap norm'!N100</f>
        <v>83.251450594109755</v>
      </c>
      <c r="O40" s="3">
        <f>'2 ingr trib sin cap norm'!O100</f>
        <v>100.96643576938946</v>
      </c>
      <c r="P40" s="3">
        <f>'2 ingr trib sin cap norm'!P100</f>
        <v>149.35032332343314</v>
      </c>
      <c r="Q40" s="3">
        <f>'2 ingr trib sin cap norm'!Q100</f>
        <v>148.06716454264881</v>
      </c>
      <c r="R40" s="3">
        <f>'2 ingr trib sin cap norm'!R100</f>
        <v>144.93424058433214</v>
      </c>
      <c r="S40" s="3">
        <f>'2 ingr trib sin cap norm'!S100</f>
        <v>151.50690268831517</v>
      </c>
      <c r="T40" s="3">
        <f>'2 ingr trib sin cap norm'!T100</f>
        <v>156.73736208685477</v>
      </c>
      <c r="U40" s="3">
        <f>'2 ingr trib sin cap norm'!U100</f>
        <v>163.00421743459771</v>
      </c>
      <c r="V40" s="3">
        <f>'2 ingr trib sin cap norm'!V100</f>
        <v>156.35709299419588</v>
      </c>
      <c r="W40" s="3">
        <f>'2 ingr trib sin cap norm'!W100</f>
        <v>158.52062550208126</v>
      </c>
    </row>
    <row r="41" spans="2:23" x14ac:dyDescent="0.2">
      <c r="B41" s="11" t="s">
        <v>25</v>
      </c>
      <c r="C41" s="3">
        <f>'2 ingr trib sin cap norm'!C101</f>
        <v>446.52064200491458</v>
      </c>
      <c r="D41" s="3">
        <f>'2 ingr trib sin cap norm'!D101</f>
        <v>478.42399999999998</v>
      </c>
      <c r="E41" s="3">
        <f>'2 ingr trib sin cap norm'!E101</f>
        <v>516.52697999999998</v>
      </c>
      <c r="F41" s="3">
        <f>'2 ingr trib sin cap norm'!F101</f>
        <v>557.33523000000002</v>
      </c>
      <c r="G41" s="3">
        <f>'2 ingr trib sin cap norm'!G101</f>
        <v>599.69973000000005</v>
      </c>
      <c r="H41" s="3">
        <f>'2 ingr trib sin cap norm'!H101</f>
        <v>618.42890999999997</v>
      </c>
      <c r="I41" s="3">
        <f>'2 ingr trib sin cap norm'!I101</f>
        <v>567.31355000000008</v>
      </c>
      <c r="J41" s="3">
        <f>'2 ingr trib sin cap norm'!J101</f>
        <v>473.22279000000003</v>
      </c>
      <c r="K41" s="3">
        <f>'2 ingr trib sin cap norm'!K101</f>
        <v>670.03970849999996</v>
      </c>
      <c r="L41" s="3">
        <f>'2 ingr trib sin cap norm'!L101</f>
        <v>865.72196999999994</v>
      </c>
      <c r="M41" s="3">
        <f>'2 ingr trib sin cap norm'!M101</f>
        <v>863.56165723564402</v>
      </c>
      <c r="N41" s="3">
        <f>'2 ingr trib sin cap norm'!N101</f>
        <v>867.6616488582622</v>
      </c>
      <c r="O41" s="3">
        <f>'2 ingr trib sin cap norm'!O101</f>
        <v>884.57756939040644</v>
      </c>
      <c r="P41" s="3">
        <f>'2 ingr trib sin cap norm'!P101</f>
        <v>954.48355167571242</v>
      </c>
      <c r="Q41" s="3">
        <f>'2 ingr trib sin cap norm'!Q101</f>
        <v>1003.7866283660669</v>
      </c>
      <c r="R41" s="3">
        <f>'2 ingr trib sin cap norm'!R101</f>
        <v>1028.6872938875606</v>
      </c>
      <c r="S41" s="3">
        <f>'2 ingr trib sin cap norm'!S101</f>
        <v>1029.8991273712702</v>
      </c>
      <c r="T41" s="3">
        <f>'2 ingr trib sin cap norm'!T101</f>
        <v>1087.7186693404801</v>
      </c>
      <c r="U41" s="3">
        <f>'2 ingr trib sin cap norm'!U101</f>
        <v>1127.101454463867</v>
      </c>
      <c r="V41" s="3">
        <f>'2 ingr trib sin cap norm'!V101</f>
        <v>1001.691080933817</v>
      </c>
      <c r="W41" s="3">
        <f>'2 ingr trib sin cap norm'!W101</f>
        <v>1098.6050769748504</v>
      </c>
    </row>
    <row r="42" spans="2:23" x14ac:dyDescent="0.2">
      <c r="B42" s="11" t="s">
        <v>26</v>
      </c>
      <c r="C42" s="3">
        <f>'2 ingr trib sin cap norm'!C102</f>
        <v>894.69563112529909</v>
      </c>
      <c r="D42" s="3">
        <f>'2 ingr trib sin cap norm'!D102</f>
        <v>974.5150000000001</v>
      </c>
      <c r="E42" s="3">
        <f>'2 ingr trib sin cap norm'!E102</f>
        <v>1008.61005</v>
      </c>
      <c r="F42" s="3">
        <f>'2 ingr trib sin cap norm'!F102</f>
        <v>1097.9793999999999</v>
      </c>
      <c r="G42" s="3">
        <f>'2 ingr trib sin cap norm'!G102</f>
        <v>1180.5139600000002</v>
      </c>
      <c r="H42" s="3">
        <f>'2 ingr trib sin cap norm'!H102</f>
        <v>1184.7423199999998</v>
      </c>
      <c r="I42" s="3">
        <f>'2 ingr trib sin cap norm'!I102</f>
        <v>1029.7565699999998</v>
      </c>
      <c r="J42" s="3">
        <f>'2 ingr trib sin cap norm'!J102</f>
        <v>779.20971999999995</v>
      </c>
      <c r="K42" s="3">
        <f>'2 ingr trib sin cap norm'!K102</f>
        <v>1105.6644249999999</v>
      </c>
      <c r="L42" s="3">
        <f>'2 ingr trib sin cap norm'!L102</f>
        <v>1410.2357300000001</v>
      </c>
      <c r="M42" s="3">
        <f>'2 ingr trib sin cap norm'!M102</f>
        <v>1369.2292066698624</v>
      </c>
      <c r="N42" s="3">
        <f>'2 ingr trib sin cap norm'!N102</f>
        <v>1381.8507425658343</v>
      </c>
      <c r="O42" s="3">
        <f>'2 ingr trib sin cap norm'!O102</f>
        <v>1293.0351932780495</v>
      </c>
      <c r="P42" s="3">
        <f>'2 ingr trib sin cap norm'!P102</f>
        <v>1380.7731582734712</v>
      </c>
      <c r="Q42" s="3">
        <f>'2 ingr trib sin cap norm'!Q102</f>
        <v>1513.6806490179597</v>
      </c>
      <c r="R42" s="3">
        <f>'2 ingr trib sin cap norm'!R102</f>
        <v>1588.833125399035</v>
      </c>
      <c r="S42" s="3">
        <f>'2 ingr trib sin cap norm'!S102</f>
        <v>1627.7904553859803</v>
      </c>
      <c r="T42" s="3">
        <f>'2 ingr trib sin cap norm'!T102</f>
        <v>1778.7806503892034</v>
      </c>
      <c r="U42" s="3">
        <f>'2 ingr trib sin cap norm'!U102</f>
        <v>1866.4704818106709</v>
      </c>
      <c r="V42" s="3">
        <f>'2 ingr trib sin cap norm'!V102</f>
        <v>1611.2010910478525</v>
      </c>
      <c r="W42" s="3">
        <f>'2 ingr trib sin cap norm'!W102</f>
        <v>1834.2299781668278</v>
      </c>
    </row>
    <row r="43" spans="2:23" x14ac:dyDescent="0.2">
      <c r="B43" s="11" t="s">
        <v>27</v>
      </c>
      <c r="C43" s="3">
        <f>'2 ingr trib sin cap norm'!C103</f>
        <v>3142.9071447699962</v>
      </c>
      <c r="D43" s="3">
        <f>'2 ingr trib sin cap norm'!D103</f>
        <v>3378.982</v>
      </c>
      <c r="E43" s="3">
        <f>'2 ingr trib sin cap norm'!E103</f>
        <v>3648.9815000000003</v>
      </c>
      <c r="F43" s="3">
        <f>'2 ingr trib sin cap norm'!F103</f>
        <v>4007.7518800000003</v>
      </c>
      <c r="G43" s="3">
        <f>'2 ingr trib sin cap norm'!G103</f>
        <v>4373.5260600000001</v>
      </c>
      <c r="H43" s="3">
        <f>'2 ingr trib sin cap norm'!H103</f>
        <v>4608.7550199999996</v>
      </c>
      <c r="I43" s="3">
        <f>'2 ingr trib sin cap norm'!I103</f>
        <v>4110.4861000000001</v>
      </c>
      <c r="J43" s="3">
        <f>'2 ingr trib sin cap norm'!J103</f>
        <v>3132.5264699999998</v>
      </c>
      <c r="K43" s="3">
        <f>'2 ingr trib sin cap norm'!K103</f>
        <v>4424.2786491428569</v>
      </c>
      <c r="L43" s="3">
        <f>'2 ingr trib sin cap norm'!L103</f>
        <v>5686.9627399999999</v>
      </c>
      <c r="M43" s="3">
        <f>'2 ingr trib sin cap norm'!M103</f>
        <v>5630.5136704001989</v>
      </c>
      <c r="N43" s="3">
        <f>'2 ingr trib sin cap norm'!N103</f>
        <v>5794.3750684997822</v>
      </c>
      <c r="O43" s="3">
        <f>'2 ingr trib sin cap norm'!O103</f>
        <v>6054.278658318508</v>
      </c>
      <c r="P43" s="3">
        <f>'2 ingr trib sin cap norm'!P103</f>
        <v>6758.3391966077443</v>
      </c>
      <c r="Q43" s="3">
        <f>'2 ingr trib sin cap norm'!Q103</f>
        <v>7324.8769022717252</v>
      </c>
      <c r="R43" s="3">
        <f>'2 ingr trib sin cap norm'!R103</f>
        <v>7538.7259333901993</v>
      </c>
      <c r="S43" s="3">
        <f>'2 ingr trib sin cap norm'!S103</f>
        <v>7587.0488278683379</v>
      </c>
      <c r="T43" s="3">
        <f>'2 ingr trib sin cap norm'!T103</f>
        <v>8281.1970364413755</v>
      </c>
      <c r="U43" s="3">
        <f>'2 ingr trib sin cap norm'!U103</f>
        <v>8681.1768968695214</v>
      </c>
      <c r="V43" s="3">
        <f>'2 ingr trib sin cap norm'!V103</f>
        <v>7817.126943517369</v>
      </c>
      <c r="W43" s="3">
        <f>'2 ingr trib sin cap norm'!W103</f>
        <v>8901.4622308386806</v>
      </c>
    </row>
    <row r="44" spans="2:23" x14ac:dyDescent="0.2">
      <c r="B44" s="11" t="s">
        <v>28</v>
      </c>
      <c r="C44" s="3">
        <f>'2 ingr trib sin cap norm'!C104</f>
        <v>1299.7406873392338</v>
      </c>
      <c r="D44" s="3">
        <f>'2 ingr trib sin cap norm'!D104</f>
        <v>1399.386</v>
      </c>
      <c r="E44" s="3">
        <f>'2 ingr trib sin cap norm'!E104</f>
        <v>1495.2765100000001</v>
      </c>
      <c r="F44" s="3">
        <f>'2 ingr trib sin cap norm'!F104</f>
        <v>1610.5701200000001</v>
      </c>
      <c r="G44" s="3">
        <f>'2 ingr trib sin cap norm'!G104</f>
        <v>1739.8136100000004</v>
      </c>
      <c r="H44" s="3">
        <f>'2 ingr trib sin cap norm'!H104</f>
        <v>1787.4083500000002</v>
      </c>
      <c r="I44" s="3">
        <f>'2 ingr trib sin cap norm'!I104</f>
        <v>1621.3486200000002</v>
      </c>
      <c r="J44" s="3">
        <f>'2 ingr trib sin cap norm'!J104</f>
        <v>1331.0056699999998</v>
      </c>
      <c r="K44" s="3">
        <f>'2 ingr trib sin cap norm'!K104</f>
        <v>1881.7596630714281</v>
      </c>
      <c r="L44" s="3">
        <f>'2 ingr trib sin cap norm'!L104</f>
        <v>2407.7995999999998</v>
      </c>
      <c r="M44" s="3">
        <f>'2 ingr trib sin cap norm'!M104</f>
        <v>2368.5814874982439</v>
      </c>
      <c r="N44" s="3">
        <f>'2 ingr trib sin cap norm'!N104</f>
        <v>2308.3432820013154</v>
      </c>
      <c r="O44" s="3">
        <f>'2 ingr trib sin cap norm'!O104</f>
        <v>2390.6513589726496</v>
      </c>
      <c r="P44" s="3">
        <f>'2 ingr trib sin cap norm'!P104</f>
        <v>2512.8138228694161</v>
      </c>
      <c r="Q44" s="3">
        <f>'2 ingr trib sin cap norm'!Q104</f>
        <v>2686.9569634455297</v>
      </c>
      <c r="R44" s="3">
        <f>'2 ingr trib sin cap norm'!R104</f>
        <v>2770.4110106343578</v>
      </c>
      <c r="S44" s="3">
        <f>'2 ingr trib sin cap norm'!S104</f>
        <v>2791.6998473528388</v>
      </c>
      <c r="T44" s="3">
        <f>'2 ingr trib sin cap norm'!T104</f>
        <v>2977.2920591751463</v>
      </c>
      <c r="U44" s="3">
        <f>'2 ingr trib sin cap norm'!U104</f>
        <v>3038.3366810638981</v>
      </c>
      <c r="V44" s="3">
        <f>'2 ingr trib sin cap norm'!V104</f>
        <v>2649.3058428511526</v>
      </c>
      <c r="W44" s="3">
        <f>'2 ingr trib sin cap norm'!W104</f>
        <v>2913.7427193820886</v>
      </c>
    </row>
    <row r="45" spans="2:23" x14ac:dyDescent="0.2">
      <c r="B45" s="11" t="s">
        <v>29</v>
      </c>
      <c r="C45" s="21">
        <f t="shared" ref="C45:S45" si="3">SUM(C30:C44)</f>
        <v>19793.830243459248</v>
      </c>
      <c r="D45" s="21">
        <f t="shared" si="3"/>
        <v>21398.126</v>
      </c>
      <c r="E45" s="21">
        <f t="shared" si="3"/>
        <v>23066.94011</v>
      </c>
      <c r="F45" s="21">
        <f t="shared" si="3"/>
        <v>25173.425610000002</v>
      </c>
      <c r="G45" s="21">
        <f t="shared" si="3"/>
        <v>27151.399050000007</v>
      </c>
      <c r="H45" s="21">
        <f t="shared" si="3"/>
        <v>28099.997320000006</v>
      </c>
      <c r="I45" s="21">
        <f t="shared" si="3"/>
        <v>25346.117419999999</v>
      </c>
      <c r="J45" s="21">
        <f t="shared" si="3"/>
        <v>20248.916499999999</v>
      </c>
      <c r="K45" s="21">
        <f t="shared" si="3"/>
        <v>28538.232998499996</v>
      </c>
      <c r="L45" s="21">
        <f t="shared" si="3"/>
        <v>36600.375599999999</v>
      </c>
      <c r="M45" s="21">
        <f t="shared" si="3"/>
        <v>36234.499538434531</v>
      </c>
      <c r="N45" s="21">
        <f t="shared" si="3"/>
        <v>36423.14327101763</v>
      </c>
      <c r="O45" s="21">
        <f t="shared" si="3"/>
        <v>37922.133284969561</v>
      </c>
      <c r="P45" s="21">
        <f t="shared" si="3"/>
        <v>40501.030831044511</v>
      </c>
      <c r="Q45" s="21">
        <f t="shared" si="3"/>
        <v>43077.792873255501</v>
      </c>
      <c r="R45" s="21">
        <f t="shared" si="3"/>
        <v>44377.569000625284</v>
      </c>
      <c r="S45" s="21">
        <f t="shared" si="3"/>
        <v>44864.712318049242</v>
      </c>
      <c r="T45" s="21">
        <f t="shared" ref="T45:U45" si="4">SUM(T30:T44)</f>
        <v>48333.396789711667</v>
      </c>
      <c r="U45" s="21">
        <f t="shared" si="4"/>
        <v>50118.261491586498</v>
      </c>
      <c r="V45" s="21">
        <f t="shared" ref="V45:W45" si="5">SUM(V30:V44)</f>
        <v>44508.450460404201</v>
      </c>
      <c r="W45" s="21">
        <f t="shared" si="5"/>
        <v>49677.698770195915</v>
      </c>
    </row>
    <row r="49" spans="2:23" x14ac:dyDescent="0.2">
      <c r="B49" s="13" t="s">
        <v>49</v>
      </c>
      <c r="C49" s="4"/>
      <c r="D49" s="4"/>
      <c r="E49" s="4"/>
      <c r="F49" s="4"/>
      <c r="G49" s="4"/>
      <c r="H49" s="4"/>
      <c r="I49" s="4"/>
      <c r="J49" s="2" t="s">
        <v>12</v>
      </c>
      <c r="K49" s="2" t="s">
        <v>13</v>
      </c>
      <c r="L49" s="4"/>
      <c r="M49" s="4"/>
      <c r="N49" s="4"/>
      <c r="O49" s="4"/>
      <c r="P49" s="4"/>
      <c r="Q49" s="4"/>
      <c r="R49" s="4"/>
      <c r="S49" s="4"/>
    </row>
    <row r="50" spans="2:23" x14ac:dyDescent="0.2">
      <c r="B50" s="4"/>
      <c r="C50" s="2">
        <v>2002</v>
      </c>
      <c r="D50" s="2">
        <v>2003</v>
      </c>
      <c r="E50" s="2">
        <v>2004</v>
      </c>
      <c r="F50" s="2">
        <v>2005</v>
      </c>
      <c r="G50" s="2">
        <v>2006</v>
      </c>
      <c r="H50" s="2">
        <v>2007</v>
      </c>
      <c r="I50" s="2">
        <v>2008</v>
      </c>
      <c r="J50" s="2">
        <v>2009</v>
      </c>
      <c r="K50" s="2">
        <v>2009</v>
      </c>
      <c r="L50" s="2">
        <v>2010</v>
      </c>
      <c r="M50" s="2">
        <v>2011</v>
      </c>
      <c r="N50" s="2">
        <v>2012</v>
      </c>
      <c r="O50" s="2">
        <v>2013</v>
      </c>
      <c r="P50" s="2">
        <v>2014</v>
      </c>
      <c r="Q50" s="2">
        <v>2015</v>
      </c>
      <c r="R50" s="2">
        <v>2016</v>
      </c>
      <c r="S50" s="2">
        <v>2017</v>
      </c>
      <c r="T50" s="17">
        <f>S50+1</f>
        <v>2018</v>
      </c>
      <c r="U50" s="17">
        <f>T50+1</f>
        <v>2019</v>
      </c>
      <c r="V50" s="17">
        <f>U50+1</f>
        <v>2020</v>
      </c>
      <c r="W50" s="17">
        <f>V50+1</f>
        <v>2021</v>
      </c>
    </row>
    <row r="51" spans="2:23" x14ac:dyDescent="0.2">
      <c r="B51" s="11" t="s">
        <v>14</v>
      </c>
      <c r="C51" s="3">
        <f>'3 Transferencias'!C197</f>
        <v>1271.4475967078999</v>
      </c>
      <c r="D51" s="3">
        <f>'3 Transferencias'!D197</f>
        <v>1355.6069432001</v>
      </c>
      <c r="E51" s="3">
        <f>'3 Transferencias'!E197</f>
        <v>1431.0451542075</v>
      </c>
      <c r="F51" s="3">
        <f>'3 Transferencias'!F197</f>
        <v>1533.3326706345999</v>
      </c>
      <c r="G51" s="3">
        <f>'3 Transferencias'!G197</f>
        <v>1811.6785091185</v>
      </c>
      <c r="H51" s="3">
        <f>'3 Transferencias'!H197</f>
        <v>1956.5600973037001</v>
      </c>
      <c r="I51" s="3">
        <f>'3 Transferencias'!I197</f>
        <v>1717.6531716672002</v>
      </c>
      <c r="J51" s="3">
        <f>'3 Transferencias'!J197</f>
        <v>1802.1012198287106</v>
      </c>
      <c r="K51" s="3">
        <f>'3 Transferencias'!K197</f>
        <v>-181.04395762682412</v>
      </c>
      <c r="L51" s="3">
        <f>'3 Transferencias'!L197</f>
        <v>-45.282030927570986</v>
      </c>
      <c r="M51" s="3">
        <f>'3 Transferencias'!M197</f>
        <v>-519.92446076303747</v>
      </c>
      <c r="N51" s="3">
        <f>'3 Transferencias'!N197</f>
        <v>-824.58251756560503</v>
      </c>
      <c r="O51" s="3">
        <f>'3 Transferencias'!O197</f>
        <v>-1528.0696593877849</v>
      </c>
      <c r="P51" s="3">
        <f>'3 Transferencias'!P197</f>
        <v>-1521.3907033196815</v>
      </c>
      <c r="Q51" s="3">
        <f>'3 Transferencias'!Q197</f>
        <v>-1699.8988373985721</v>
      </c>
      <c r="R51" s="3">
        <f>'3 Transferencias'!R197</f>
        <v>-1958.7527240917627</v>
      </c>
      <c r="S51" s="3">
        <f>'3 Transferencias'!S197</f>
        <v>-2018.8832729352473</v>
      </c>
      <c r="T51" s="3">
        <f>'3 Transferencias'!T197</f>
        <v>-2118.0122943402275</v>
      </c>
      <c r="U51" s="3">
        <f>'3 Transferencias'!U197</f>
        <v>-2070.0675100885524</v>
      </c>
      <c r="V51" s="3">
        <f>'3 Transferencias'!V197</f>
        <v>-1869.2406121538399</v>
      </c>
      <c r="W51" s="3">
        <f>'3 Transferencias'!W197</f>
        <v>-2168.2291020772518</v>
      </c>
    </row>
    <row r="52" spans="2:23" x14ac:dyDescent="0.2">
      <c r="B52" s="11" t="s">
        <v>15</v>
      </c>
      <c r="C52" s="3">
        <f>'3 Transferencias'!C198</f>
        <v>2499.5674324460006</v>
      </c>
      <c r="D52" s="3">
        <f>'3 Transferencias'!D198</f>
        <v>2683.6269014740001</v>
      </c>
      <c r="E52" s="3">
        <f>'3 Transferencias'!E198</f>
        <v>2812.7239185500002</v>
      </c>
      <c r="F52" s="3">
        <f>'3 Transferencias'!F198</f>
        <v>3087.7927760040002</v>
      </c>
      <c r="G52" s="3">
        <f>'3 Transferencias'!G198</f>
        <v>3474.6925766900004</v>
      </c>
      <c r="H52" s="3">
        <f>'3 Transferencias'!H198</f>
        <v>3735.4941405380005</v>
      </c>
      <c r="I52" s="3">
        <f>'3 Transferencias'!I198</f>
        <v>3157.9853585280007</v>
      </c>
      <c r="J52" s="3">
        <f>'3 Transferencias'!J198</f>
        <v>2334.1654554300103</v>
      </c>
      <c r="K52" s="3">
        <f>'3 Transferencias'!K198</f>
        <v>1739.2461031821028</v>
      </c>
      <c r="L52" s="3">
        <f>'3 Transferencias'!L198</f>
        <v>2376.0832785431767</v>
      </c>
      <c r="M52" s="3">
        <f>'3 Transferencias'!M198</f>
        <v>2079.8795538211425</v>
      </c>
      <c r="N52" s="3">
        <f>'3 Transferencias'!N198</f>
        <v>1803.3835164078514</v>
      </c>
      <c r="O52" s="3">
        <f>'3 Transferencias'!O198</f>
        <v>1680.1507032080979</v>
      </c>
      <c r="P52" s="3">
        <f>'3 Transferencias'!P198</f>
        <v>1708.8136008308029</v>
      </c>
      <c r="Q52" s="3">
        <f>'3 Transferencias'!Q198</f>
        <v>1902.0703016628095</v>
      </c>
      <c r="R52" s="3">
        <f>'3 Transferencias'!R198</f>
        <v>1876.2379047985487</v>
      </c>
      <c r="S52" s="3">
        <f>'3 Transferencias'!S198</f>
        <v>1830.1064505428151</v>
      </c>
      <c r="T52" s="3">
        <f>'3 Transferencias'!T198</f>
        <v>2049.1919900853345</v>
      </c>
      <c r="U52" s="3">
        <f>'3 Transferencias'!U198</f>
        <v>2136.7369315834717</v>
      </c>
      <c r="V52" s="3">
        <f>'3 Transferencias'!V198</f>
        <v>1906.2832136971786</v>
      </c>
      <c r="W52" s="3">
        <f>'3 Transferencias'!W198</f>
        <v>2468.1525322425273</v>
      </c>
    </row>
    <row r="53" spans="2:23" x14ac:dyDescent="0.2">
      <c r="B53" s="11" t="s">
        <v>16</v>
      </c>
      <c r="C53" s="3">
        <f>'3 Transferencias'!C199</f>
        <v>5925.1489882080004</v>
      </c>
      <c r="D53" s="3">
        <f>'3 Transferencias'!D199</f>
        <v>6305.5511759519995</v>
      </c>
      <c r="E53" s="3">
        <f>'3 Transferencias'!E199</f>
        <v>6552.4593803999996</v>
      </c>
      <c r="F53" s="3">
        <f>'3 Transferencias'!F199</f>
        <v>7325.5596473919995</v>
      </c>
      <c r="G53" s="3">
        <f>'3 Transferencias'!G199</f>
        <v>8336.4040931200016</v>
      </c>
      <c r="H53" s="3">
        <f>'3 Transferencias'!H199</f>
        <v>8964.1986382239993</v>
      </c>
      <c r="I53" s="3">
        <f>'3 Transferencias'!I199</f>
        <v>7558.7189537440008</v>
      </c>
      <c r="J53" s="3">
        <f>'3 Transferencias'!J199</f>
        <v>5573.7073705788853</v>
      </c>
      <c r="K53" s="3">
        <f>'3 Transferencias'!K199</f>
        <v>3776.5230351611017</v>
      </c>
      <c r="L53" s="3">
        <f>'3 Transferencias'!L199</f>
        <v>5121.1947876294471</v>
      </c>
      <c r="M53" s="3">
        <f>'3 Transferencias'!M199</f>
        <v>4682.3813878014334</v>
      </c>
      <c r="N53" s="3">
        <f>'3 Transferencias'!N199</f>
        <v>4511.5163201216237</v>
      </c>
      <c r="O53" s="3">
        <f>'3 Transferencias'!O199</f>
        <v>3674.3038025289034</v>
      </c>
      <c r="P53" s="3">
        <f>'3 Transferencias'!P199</f>
        <v>4216.4930032107986</v>
      </c>
      <c r="Q53" s="3">
        <f>'3 Transferencias'!Q199</f>
        <v>4433.6957635020717</v>
      </c>
      <c r="R53" s="3">
        <f>'3 Transferencias'!R199</f>
        <v>4551.8181966676939</v>
      </c>
      <c r="S53" s="3">
        <f>'3 Transferencias'!S199</f>
        <v>4731.7118281700223</v>
      </c>
      <c r="T53" s="3">
        <f>'3 Transferencias'!T199</f>
        <v>5105.591707849424</v>
      </c>
      <c r="U53" s="3">
        <f>'3 Transferencias'!U199</f>
        <v>5246.1899486645343</v>
      </c>
      <c r="V53" s="3">
        <f>'3 Transferencias'!V199</f>
        <v>4310.6171356254117</v>
      </c>
      <c r="W53" s="3">
        <f>'3 Transferencias'!W199</f>
        <v>4933.5468739095295</v>
      </c>
    </row>
    <row r="54" spans="2:23" x14ac:dyDescent="0.2">
      <c r="B54" s="11" t="s">
        <v>17</v>
      </c>
      <c r="C54" s="3">
        <f>'3 Transferencias'!C200</f>
        <v>776.51609021200022</v>
      </c>
      <c r="D54" s="3">
        <f>'3 Transferencias'!D200</f>
        <v>836.56082402800007</v>
      </c>
      <c r="E54" s="3">
        <f>'3 Transferencias'!E200</f>
        <v>892.53377810000006</v>
      </c>
      <c r="F54" s="3">
        <f>'3 Transferencias'!F200</f>
        <v>981.35449568800004</v>
      </c>
      <c r="G54" s="3">
        <f>'3 Transferencias'!G200</f>
        <v>1078.5002331800001</v>
      </c>
      <c r="H54" s="3">
        <f>'3 Transferencias'!H200</f>
        <v>1170.5478510360001</v>
      </c>
      <c r="I54" s="3">
        <f>'3 Transferencias'!I200</f>
        <v>987.82752281600006</v>
      </c>
      <c r="J54" s="3">
        <f>'3 Transferencias'!J200</f>
        <v>748.40045589945521</v>
      </c>
      <c r="K54" s="3">
        <f>'3 Transferencias'!K200</f>
        <v>402.38138036574452</v>
      </c>
      <c r="L54" s="3">
        <f>'3 Transferencias'!L200</f>
        <v>611.79834347605788</v>
      </c>
      <c r="M54" s="3">
        <f>'3 Transferencias'!M200</f>
        <v>491.58651703978273</v>
      </c>
      <c r="N54" s="3">
        <f>'3 Transferencias'!N200</f>
        <v>399.48311337489122</v>
      </c>
      <c r="O54" s="3">
        <f>'3 Transferencias'!O200</f>
        <v>381.46029418420528</v>
      </c>
      <c r="P54" s="3">
        <f>'3 Transferencias'!P200</f>
        <v>386.01612895191602</v>
      </c>
      <c r="Q54" s="3">
        <f>'3 Transferencias'!Q200</f>
        <v>439.48470442240932</v>
      </c>
      <c r="R54" s="3">
        <f>'3 Transferencias'!R200</f>
        <v>451.62212950964624</v>
      </c>
      <c r="S54" s="3">
        <f>'3 Transferencias'!S200</f>
        <v>429.64890665169276</v>
      </c>
      <c r="T54" s="3">
        <f>'3 Transferencias'!T200</f>
        <v>516.79458331090927</v>
      </c>
      <c r="U54" s="3">
        <f>'3 Transferencias'!U200</f>
        <v>570.24828502542937</v>
      </c>
      <c r="V54" s="3">
        <f>'3 Transferencias'!V200</f>
        <v>522.93862790347157</v>
      </c>
      <c r="W54" s="3">
        <f>'3 Transferencias'!W200</f>
        <v>672.55567314753011</v>
      </c>
    </row>
    <row r="55" spans="2:23" x14ac:dyDescent="0.2">
      <c r="B55" s="11" t="s">
        <v>18</v>
      </c>
      <c r="C55" s="3">
        <f>'3 Transferencias'!C201</f>
        <v>422.96889211199993</v>
      </c>
      <c r="D55" s="3">
        <f>'3 Transferencias'!D201</f>
        <v>451.63411012799992</v>
      </c>
      <c r="E55" s="3">
        <f>'3 Transferencias'!E201</f>
        <v>472.15943559999994</v>
      </c>
      <c r="F55" s="3">
        <f>'3 Transferencias'!F201</f>
        <v>524.69205628799989</v>
      </c>
      <c r="G55" s="3">
        <f>'3 Transferencias'!G201</f>
        <v>597.67751167999995</v>
      </c>
      <c r="H55" s="3">
        <f>'3 Transferencias'!H201</f>
        <v>642.70046673599984</v>
      </c>
      <c r="I55" s="3">
        <f>'3 Transferencias'!I201</f>
        <v>543.45832201600001</v>
      </c>
      <c r="J55" s="3">
        <f>'3 Transferencias'!J201</f>
        <v>432.22340978353816</v>
      </c>
      <c r="K55" s="3">
        <f>'3 Transferencias'!K201</f>
        <v>229.69536848705968</v>
      </c>
      <c r="L55" s="3">
        <f>'3 Transferencias'!L201</f>
        <v>368.24175329428908</v>
      </c>
      <c r="M55" s="3">
        <f>'3 Transferencias'!M201</f>
        <v>336.92735673786706</v>
      </c>
      <c r="N55" s="3">
        <f>'3 Transferencias'!N201</f>
        <v>321.43538577113083</v>
      </c>
      <c r="O55" s="3">
        <f>'3 Transferencias'!O201</f>
        <v>340.62459665612653</v>
      </c>
      <c r="P55" s="3">
        <f>'3 Transferencias'!P201</f>
        <v>320.09569658261546</v>
      </c>
      <c r="Q55" s="3">
        <f>'3 Transferencias'!Q201</f>
        <v>400.13364055874871</v>
      </c>
      <c r="R55" s="3">
        <f>'3 Transferencias'!R201</f>
        <v>390.22553610187242</v>
      </c>
      <c r="S55" s="3">
        <f>'3 Transferencias'!S201</f>
        <v>371.2147801266716</v>
      </c>
      <c r="T55" s="3">
        <f>'3 Transferencias'!T201</f>
        <v>427.48060258543762</v>
      </c>
      <c r="U55" s="3">
        <f>'3 Transferencias'!U201</f>
        <v>462.24934507422614</v>
      </c>
      <c r="V55" s="3">
        <f>'3 Transferencias'!V201</f>
        <v>387.29650650519557</v>
      </c>
      <c r="W55" s="3">
        <f>'3 Transferencias'!W201</f>
        <v>457.88246232000142</v>
      </c>
    </row>
    <row r="56" spans="2:23" x14ac:dyDescent="0.2">
      <c r="B56" s="11" t="s">
        <v>19</v>
      </c>
      <c r="C56" s="3">
        <f>'3 Transferencias'!C202</f>
        <v>236.73621319100002</v>
      </c>
      <c r="D56" s="3">
        <f>'3 Transferencias'!D202</f>
        <v>250.20885812900002</v>
      </c>
      <c r="E56" s="3">
        <f>'3 Transferencias'!E202</f>
        <v>259.68867767500006</v>
      </c>
      <c r="F56" s="3">
        <f>'3 Transferencias'!F202</f>
        <v>287.15409863400004</v>
      </c>
      <c r="G56" s="3">
        <f>'3 Transferencias'!G202</f>
        <v>326.94781286500006</v>
      </c>
      <c r="H56" s="3">
        <f>'3 Transferencias'!H202</f>
        <v>351.57603177300007</v>
      </c>
      <c r="I56" s="3">
        <f>'3 Transferencias'!I202</f>
        <v>296.40419068800003</v>
      </c>
      <c r="J56" s="3">
        <f>'3 Transferencias'!J202</f>
        <v>237.86142036652546</v>
      </c>
      <c r="K56" s="3">
        <f>'3 Transferencias'!K202</f>
        <v>139.91250906201918</v>
      </c>
      <c r="L56" s="3">
        <f>'3 Transferencias'!L202</f>
        <v>235.66154755845528</v>
      </c>
      <c r="M56" s="3">
        <f>'3 Transferencias'!M202</f>
        <v>227.57718935006369</v>
      </c>
      <c r="N56" s="3">
        <f>'3 Transferencias'!N202</f>
        <v>185.33382224718937</v>
      </c>
      <c r="O56" s="3">
        <f>'3 Transferencias'!O202</f>
        <v>194.47621563010426</v>
      </c>
      <c r="P56" s="3">
        <f>'3 Transferencias'!P202</f>
        <v>200.71939477805023</v>
      </c>
      <c r="Q56" s="3">
        <f>'3 Transferencias'!Q202</f>
        <v>213.32942043970431</v>
      </c>
      <c r="R56" s="3">
        <f>'3 Transferencias'!R202</f>
        <v>198.95332892583795</v>
      </c>
      <c r="S56" s="3">
        <f>'3 Transferencias'!S202</f>
        <v>180.74089106979693</v>
      </c>
      <c r="T56" s="3">
        <f>'3 Transferencias'!T202</f>
        <v>220.07301652041488</v>
      </c>
      <c r="U56" s="3">
        <f>'3 Transferencias'!U202</f>
        <v>248.24005174806175</v>
      </c>
      <c r="V56" s="3">
        <f>'3 Transferencias'!V202</f>
        <v>199.84600733604302</v>
      </c>
      <c r="W56" s="3">
        <f>'3 Transferencias'!W202</f>
        <v>250.84320898226571</v>
      </c>
    </row>
    <row r="57" spans="2:23" x14ac:dyDescent="0.2">
      <c r="B57" s="11" t="s">
        <v>20</v>
      </c>
      <c r="C57" s="3">
        <f>'3 Transferencias'!C203</f>
        <v>773.9747655509999</v>
      </c>
      <c r="D57" s="3">
        <f>'3 Transferencias'!D203</f>
        <v>826.4281629689998</v>
      </c>
      <c r="E57" s="3">
        <f>'3 Transferencias'!E203</f>
        <v>850.29382067499989</v>
      </c>
      <c r="F57" s="3">
        <f>'3 Transferencias'!F203</f>
        <v>960.11413327399976</v>
      </c>
      <c r="G57" s="3">
        <f>'3 Transferencias'!G203</f>
        <v>1095.8253482649998</v>
      </c>
      <c r="H57" s="3">
        <f>'3 Transferencias'!H203</f>
        <v>1178.9016708529998</v>
      </c>
      <c r="I57" s="3">
        <f>'3 Transferencias'!I203</f>
        <v>990.30216316799999</v>
      </c>
      <c r="J57" s="3">
        <f>'3 Transferencias'!J203</f>
        <v>754.14550382070411</v>
      </c>
      <c r="K57" s="3">
        <f>'3 Transferencias'!K203</f>
        <v>598.11476843238131</v>
      </c>
      <c r="L57" s="3">
        <f>'3 Transferencias'!L203</f>
        <v>759.7982380188148</v>
      </c>
      <c r="M57" s="3">
        <f>'3 Transferencias'!M203</f>
        <v>686.25859594856684</v>
      </c>
      <c r="N57" s="3">
        <f>'3 Transferencias'!N203</f>
        <v>654.17490062119373</v>
      </c>
      <c r="O57" s="3">
        <f>'3 Transferencias'!O203</f>
        <v>503.92573028660485</v>
      </c>
      <c r="P57" s="3">
        <f>'3 Transferencias'!P203</f>
        <v>562.8439692878087</v>
      </c>
      <c r="Q57" s="3">
        <f>'3 Transferencias'!Q203</f>
        <v>611.98680208014764</v>
      </c>
      <c r="R57" s="3">
        <f>'3 Transferencias'!R203</f>
        <v>626.02421609934663</v>
      </c>
      <c r="S57" s="3">
        <f>'3 Transferencias'!S203</f>
        <v>619.34099054664068</v>
      </c>
      <c r="T57" s="3">
        <f>'3 Transferencias'!T203</f>
        <v>712.75725180410836</v>
      </c>
      <c r="U57" s="3">
        <f>'3 Transferencias'!U203</f>
        <v>749.32893608790619</v>
      </c>
      <c r="V57" s="3">
        <f>'3 Transferencias'!V203</f>
        <v>604.22919727336057</v>
      </c>
      <c r="W57" s="3">
        <f>'3 Transferencias'!W203</f>
        <v>775.48112982139196</v>
      </c>
    </row>
    <row r="58" spans="2:23" x14ac:dyDescent="0.2">
      <c r="B58" s="11" t="s">
        <v>21</v>
      </c>
      <c r="C58" s="3">
        <f>'3 Transferencias'!C204</f>
        <v>1705.1962502230001</v>
      </c>
      <c r="D58" s="3">
        <f>'3 Transferencias'!D204</f>
        <v>1818.645301737</v>
      </c>
      <c r="E58" s="3">
        <f>'3 Transferencias'!E204</f>
        <v>1871.3192842750002</v>
      </c>
      <c r="F58" s="3">
        <f>'3 Transferencias'!F204</f>
        <v>2112.8358590020002</v>
      </c>
      <c r="G58" s="3">
        <f>'3 Transferencias'!G204</f>
        <v>2434.1638483450001</v>
      </c>
      <c r="H58" s="3">
        <f>'3 Transferencias'!H204</f>
        <v>2621.9054572690002</v>
      </c>
      <c r="I58" s="3">
        <f>'3 Transferencias'!I204</f>
        <v>2234.9253912640002</v>
      </c>
      <c r="J58" s="3">
        <f>'3 Transferencias'!J204</f>
        <v>1835.8544922350072</v>
      </c>
      <c r="K58" s="3">
        <f>'3 Transferencias'!K204</f>
        <v>1265.0229572122369</v>
      </c>
      <c r="L58" s="3">
        <f>'3 Transferencias'!L204</f>
        <v>1794.9879103060041</v>
      </c>
      <c r="M58" s="3">
        <f>'3 Transferencias'!M204</f>
        <v>1515.8884410162002</v>
      </c>
      <c r="N58" s="3">
        <f>'3 Transferencias'!N204</f>
        <v>1387.7676750237406</v>
      </c>
      <c r="O58" s="3">
        <f>'3 Transferencias'!O204</f>
        <v>797.40624844056663</v>
      </c>
      <c r="P58" s="3">
        <f>'3 Transferencias'!P204</f>
        <v>520.3445961762468</v>
      </c>
      <c r="Q58" s="3">
        <f>'3 Transferencias'!Q204</f>
        <v>628.59147987356596</v>
      </c>
      <c r="R58" s="3">
        <f>'3 Transferencias'!R204</f>
        <v>660.54939413148963</v>
      </c>
      <c r="S58" s="3">
        <f>'3 Transferencias'!S204</f>
        <v>669.51079734949838</v>
      </c>
      <c r="T58" s="3">
        <f>'3 Transferencias'!T204</f>
        <v>732.28988828428419</v>
      </c>
      <c r="U58" s="3">
        <f>'3 Transferencias'!U204</f>
        <v>777.16409869033942</v>
      </c>
      <c r="V58" s="3">
        <f>'3 Transferencias'!V204</f>
        <v>714.16855945067118</v>
      </c>
      <c r="W58" s="3">
        <f>'3 Transferencias'!W204</f>
        <v>781.80403901807381</v>
      </c>
    </row>
    <row r="59" spans="2:23" x14ac:dyDescent="0.2">
      <c r="B59" s="11" t="s">
        <v>22</v>
      </c>
      <c r="C59" s="3">
        <f>'3 Transferencias'!C205</f>
        <v>767.16888165099999</v>
      </c>
      <c r="D59" s="3">
        <f>'3 Transferencias'!D205</f>
        <v>819.54086886899984</v>
      </c>
      <c r="E59" s="3">
        <f>'3 Transferencias'!E205</f>
        <v>861.40156317499986</v>
      </c>
      <c r="F59" s="3">
        <f>'3 Transferencias'!F205</f>
        <v>938.31097467399979</v>
      </c>
      <c r="G59" s="3">
        <f>'3 Transferencias'!G205</f>
        <v>1072.3430897649998</v>
      </c>
      <c r="H59" s="3">
        <f>'3 Transferencias'!H205</f>
        <v>1153.5182891529998</v>
      </c>
      <c r="I59" s="3">
        <f>'3 Transferencias'!I205</f>
        <v>977.38795796799991</v>
      </c>
      <c r="J59" s="3">
        <f>'3 Transferencias'!J205</f>
        <v>776.35679986530636</v>
      </c>
      <c r="K59" s="3">
        <f>'3 Transferencias'!K205</f>
        <v>304.21565230698718</v>
      </c>
      <c r="L59" s="3">
        <f>'3 Transferencias'!L205</f>
        <v>518.47075124278422</v>
      </c>
      <c r="M59" s="3">
        <f>'3 Transferencias'!M205</f>
        <v>515.12187274510302</v>
      </c>
      <c r="N59" s="3">
        <f>'3 Transferencias'!N205</f>
        <v>421.72290745253957</v>
      </c>
      <c r="O59" s="3">
        <f>'3 Transferencias'!O205</f>
        <v>322.09620302848282</v>
      </c>
      <c r="P59" s="3">
        <f>'3 Transferencias'!P205</f>
        <v>370.28868133868173</v>
      </c>
      <c r="Q59" s="3">
        <f>'3 Transferencias'!Q205</f>
        <v>387.84282790218123</v>
      </c>
      <c r="R59" s="3">
        <f>'3 Transferencias'!R205</f>
        <v>409.33820677146548</v>
      </c>
      <c r="S59" s="3">
        <f>'3 Transferencias'!S205</f>
        <v>388.22659746783137</v>
      </c>
      <c r="T59" s="3">
        <f>'3 Transferencias'!T205</f>
        <v>446.78579302640151</v>
      </c>
      <c r="U59" s="3">
        <f>'3 Transferencias'!U205</f>
        <v>452.52479743163542</v>
      </c>
      <c r="V59" s="3">
        <f>'3 Transferencias'!V205</f>
        <v>352.03629807465825</v>
      </c>
      <c r="W59" s="3">
        <f>'3 Transferencias'!W205</f>
        <v>498.16890734945167</v>
      </c>
    </row>
    <row r="60" spans="2:23" x14ac:dyDescent="0.2">
      <c r="B60" s="11" t="s">
        <v>23</v>
      </c>
      <c r="C60" s="3">
        <f>'3 Transferencias'!C206</f>
        <v>1671.1217498830001</v>
      </c>
      <c r="D60" s="3">
        <f>'3 Transferencias'!D206</f>
        <v>1778.3160352769999</v>
      </c>
      <c r="E60" s="3">
        <f>'3 Transferencias'!E206</f>
        <v>1844.9929797749999</v>
      </c>
      <c r="F60" s="3">
        <f>'3 Transferencias'!F206</f>
        <v>2063.7940238419997</v>
      </c>
      <c r="G60" s="3">
        <f>'3 Transferencias'!G206</f>
        <v>2346.5803932449999</v>
      </c>
      <c r="H60" s="3">
        <f>'3 Transferencias'!H206</f>
        <v>2523.0046582489999</v>
      </c>
      <c r="I60" s="3">
        <f>'3 Transferencias'!I206</f>
        <v>2116.6962501440003</v>
      </c>
      <c r="J60" s="3">
        <f>'3 Transferencias'!J206</f>
        <v>1557.6399196213426</v>
      </c>
      <c r="K60" s="3">
        <f>'3 Transferencias'!K206</f>
        <v>1132.9985956268733</v>
      </c>
      <c r="L60" s="3">
        <f>'3 Transferencias'!L206</f>
        <v>1536.202469515857</v>
      </c>
      <c r="M60" s="3">
        <f>'3 Transferencias'!M206</f>
        <v>1401.1736712316924</v>
      </c>
      <c r="N60" s="3">
        <f>'3 Transferencias'!N206</f>
        <v>1301.8616752691314</v>
      </c>
      <c r="O60" s="3">
        <f>'3 Transferencias'!O206</f>
        <v>1269.23432303243</v>
      </c>
      <c r="P60" s="3">
        <f>'3 Transferencias'!P206</f>
        <v>1311.9973413314062</v>
      </c>
      <c r="Q60" s="3">
        <f>'3 Transferencias'!Q206</f>
        <v>1424.2683264305242</v>
      </c>
      <c r="R60" s="3">
        <f>'3 Transferencias'!R206</f>
        <v>1373.8081310101077</v>
      </c>
      <c r="S60" s="3">
        <f>'3 Transferencias'!S206</f>
        <v>1345.1941010209109</v>
      </c>
      <c r="T60" s="3">
        <f>'3 Transferencias'!T206</f>
        <v>1486.5475708796776</v>
      </c>
      <c r="U60" s="3">
        <f>'3 Transferencias'!U206</f>
        <v>1561.683499104154</v>
      </c>
      <c r="V60" s="3">
        <f>'3 Transferencias'!V206</f>
        <v>1258.5115069682963</v>
      </c>
      <c r="W60" s="3">
        <f>'3 Transferencias'!W206</f>
        <v>1511.5833272770808</v>
      </c>
    </row>
    <row r="61" spans="2:23" x14ac:dyDescent="0.2">
      <c r="B61" s="11" t="s">
        <v>24</v>
      </c>
      <c r="C61" s="3">
        <f>'3 Transferencias'!C207</f>
        <v>2111.6869422480004</v>
      </c>
      <c r="D61" s="3">
        <f>'3 Transferencias'!D207</f>
        <v>2260.3750427119999</v>
      </c>
      <c r="E61" s="3">
        <f>'3 Transferencias'!E207</f>
        <v>2373.0573073999999</v>
      </c>
      <c r="F61" s="3">
        <f>'3 Transferencias'!F207</f>
        <v>2619.5433863520002</v>
      </c>
      <c r="G61" s="3">
        <f>'3 Transferencias'!G207</f>
        <v>3001.1089037200004</v>
      </c>
      <c r="H61" s="3">
        <f>'3 Transferencias'!H207</f>
        <v>3224.1045483440002</v>
      </c>
      <c r="I61" s="3">
        <f>'3 Transferencias'!I207</f>
        <v>2710.6058964640001</v>
      </c>
      <c r="J61" s="3">
        <f>'3 Transferencias'!J207</f>
        <v>1988.6465157582811</v>
      </c>
      <c r="K61" s="3">
        <f>'3 Transferencias'!K207</f>
        <v>1982.3172212295601</v>
      </c>
      <c r="L61" s="3">
        <f>'3 Transferencias'!L207</f>
        <v>2633.975051482721</v>
      </c>
      <c r="M61" s="3">
        <f>'3 Transferencias'!M207</f>
        <v>2458.9833633595667</v>
      </c>
      <c r="N61" s="3">
        <f>'3 Transferencias'!N207</f>
        <v>2411.3621507676589</v>
      </c>
      <c r="O61" s="3">
        <f>'3 Transferencias'!O207</f>
        <v>2217.274819236095</v>
      </c>
      <c r="P61" s="3">
        <f>'3 Transferencias'!P207</f>
        <v>2295.6339502560841</v>
      </c>
      <c r="Q61" s="3">
        <f>'3 Transferencias'!Q207</f>
        <v>2696.7257146595662</v>
      </c>
      <c r="R61" s="3">
        <f>'3 Transferencias'!R207</f>
        <v>2860.0825836658996</v>
      </c>
      <c r="S61" s="3">
        <f>'3 Transferencias'!S207</f>
        <v>3026.9069413806551</v>
      </c>
      <c r="T61" s="3">
        <f>'3 Transferencias'!T207</f>
        <v>3373.8773096106861</v>
      </c>
      <c r="U61" s="3">
        <f>'3 Transferencias'!U207</f>
        <v>3515.109342270885</v>
      </c>
      <c r="V61" s="3">
        <f>'3 Transferencias'!V207</f>
        <v>3265.3477982772706</v>
      </c>
      <c r="W61" s="3">
        <f>'3 Transferencias'!W207</f>
        <v>3683.2054812737442</v>
      </c>
    </row>
    <row r="62" spans="2:23" x14ac:dyDescent="0.2">
      <c r="B62" s="11" t="s">
        <v>25</v>
      </c>
      <c r="C62" s="3">
        <f>'3 Transferencias'!C208</f>
        <v>1373.267494793</v>
      </c>
      <c r="D62" s="3">
        <f>'3 Transferencias'!D208</f>
        <v>1469.0054335669997</v>
      </c>
      <c r="E62" s="3">
        <f>'3 Transferencias'!E208</f>
        <v>1535.4820315249997</v>
      </c>
      <c r="F62" s="3">
        <f>'3 Transferencias'!F208</f>
        <v>1696.5314421819999</v>
      </c>
      <c r="G62" s="3">
        <f>'3 Transferencias'!G208</f>
        <v>1913.4249168949998</v>
      </c>
      <c r="H62" s="3">
        <f>'3 Transferencias'!H208</f>
        <v>2056.3889049789996</v>
      </c>
      <c r="I62" s="3">
        <f>'3 Transferencias'!I208</f>
        <v>1728.8311710239998</v>
      </c>
      <c r="J62" s="3">
        <f>'3 Transferencias'!J208</f>
        <v>1242.2594253193054</v>
      </c>
      <c r="K62" s="3">
        <f>'3 Transferencias'!K208</f>
        <v>1045.7039456491045</v>
      </c>
      <c r="L62" s="3">
        <f>'3 Transferencias'!L208</f>
        <v>1423.919837619336</v>
      </c>
      <c r="M62" s="3">
        <f>'3 Transferencias'!M208</f>
        <v>1213.7958904888242</v>
      </c>
      <c r="N62" s="3">
        <f>'3 Transferencias'!N208</f>
        <v>1185.8071898920787</v>
      </c>
      <c r="O62" s="3">
        <f>'3 Transferencias'!O208</f>
        <v>1202.6239744399222</v>
      </c>
      <c r="P62" s="3">
        <f>'3 Transferencias'!P208</f>
        <v>1245.2028408300246</v>
      </c>
      <c r="Q62" s="3">
        <f>'3 Transferencias'!Q208</f>
        <v>1315.5421137370734</v>
      </c>
      <c r="R62" s="3">
        <f>'3 Transferencias'!R208</f>
        <v>1295.5006547879275</v>
      </c>
      <c r="S62" s="3">
        <f>'3 Transferencias'!S208</f>
        <v>1280.7553243861862</v>
      </c>
      <c r="T62" s="3">
        <f>'3 Transferencias'!T208</f>
        <v>1415.1814650585052</v>
      </c>
      <c r="U62" s="3">
        <f>'3 Transferencias'!U208</f>
        <v>1466.9773510526175</v>
      </c>
      <c r="V62" s="3">
        <f>'3 Transferencias'!V208</f>
        <v>1297.2848106382728</v>
      </c>
      <c r="W62" s="3">
        <f>'3 Transferencias'!W208</f>
        <v>1578.9859794071481</v>
      </c>
    </row>
    <row r="63" spans="2:23" x14ac:dyDescent="0.2">
      <c r="B63" s="11" t="s">
        <v>26</v>
      </c>
      <c r="C63" s="3">
        <f>'3 Transferencias'!C209</f>
        <v>-178.03670634700003</v>
      </c>
      <c r="D63" s="3">
        <f>'3 Transferencias'!D209</f>
        <v>-193.005778093</v>
      </c>
      <c r="E63" s="3">
        <f>'3 Transferencias'!E209</f>
        <v>-183.57656297500003</v>
      </c>
      <c r="F63" s="3">
        <f>'3 Transferencias'!F209</f>
        <v>-215.54007366800002</v>
      </c>
      <c r="G63" s="3">
        <f>'3 Transferencias'!G209</f>
        <v>-205.70746299500004</v>
      </c>
      <c r="H63" s="3">
        <f>'3 Transferencias'!H209</f>
        <v>-188.53096980200002</v>
      </c>
      <c r="I63" s="3">
        <f>'3 Transferencias'!I209</f>
        <v>-191.20723449600001</v>
      </c>
      <c r="J63" s="3">
        <f>'3 Transferencias'!J209</f>
        <v>-65.380385394247526</v>
      </c>
      <c r="K63" s="3">
        <f>'3 Transferencias'!K209</f>
        <v>-121.89860036882087</v>
      </c>
      <c r="L63" s="3">
        <f>'3 Transferencias'!L209</f>
        <v>-53.282424004988691</v>
      </c>
      <c r="M63" s="3">
        <f>'3 Transferencias'!M209</f>
        <v>-71.623402161439259</v>
      </c>
      <c r="N63" s="3">
        <f>'3 Transferencias'!N209</f>
        <v>-174.722227519309</v>
      </c>
      <c r="O63" s="3">
        <f>'3 Transferencias'!O209</f>
        <v>-161.48699173297257</v>
      </c>
      <c r="P63" s="3">
        <f>'3 Transferencias'!P209</f>
        <v>-200.26924636692456</v>
      </c>
      <c r="Q63" s="3">
        <f>'3 Transferencias'!Q209</f>
        <v>-290.405524468387</v>
      </c>
      <c r="R63" s="3">
        <f>'3 Transferencias'!R209</f>
        <v>-399.53817348734952</v>
      </c>
      <c r="S63" s="3">
        <f>'3 Transferencias'!S209</f>
        <v>-427.43592152457859</v>
      </c>
      <c r="T63" s="3">
        <f>'3 Transferencias'!T209</f>
        <v>-499.47862138520827</v>
      </c>
      <c r="U63" s="3">
        <f>'3 Transferencias'!U209</f>
        <v>-462.23119505542729</v>
      </c>
      <c r="V63" s="3">
        <f>'3 Transferencias'!V209</f>
        <v>-196.29315298950502</v>
      </c>
      <c r="W63" s="3">
        <f>'3 Transferencias'!W209</f>
        <v>-333.9481678784021</v>
      </c>
    </row>
    <row r="64" spans="2:23" x14ac:dyDescent="0.2">
      <c r="B64" s="11" t="s">
        <v>27</v>
      </c>
      <c r="C64" s="3">
        <f>'3 Transferencias'!C210</f>
        <v>-864.69039473700013</v>
      </c>
      <c r="D64" s="3">
        <f>'3 Transferencias'!D210</f>
        <v>-923.29172250300007</v>
      </c>
      <c r="E64" s="3">
        <f>'3 Transferencias'!E210</f>
        <v>-947.7445879820001</v>
      </c>
      <c r="F64" s="3">
        <f>'3 Transferencias'!F210</f>
        <v>-1072.6466880380001</v>
      </c>
      <c r="G64" s="3">
        <f>'3 Transferencias'!G210</f>
        <v>-1139.362426055</v>
      </c>
      <c r="H64" s="3">
        <f>'3 Transferencias'!H210</f>
        <v>-1214.4597996110001</v>
      </c>
      <c r="I64" s="3">
        <f>'3 Transferencias'!I210</f>
        <v>-992.5246580160001</v>
      </c>
      <c r="J64" s="3">
        <f>'3 Transferencias'!J210</f>
        <v>-17.519572900579192</v>
      </c>
      <c r="K64" s="3">
        <f>'3 Transferencias'!K210</f>
        <v>-2281.6235382410932</v>
      </c>
      <c r="L64" s="3">
        <f>'3 Transferencias'!L210</f>
        <v>-2767.9155901570361</v>
      </c>
      <c r="M64" s="3">
        <f>'3 Transferencias'!M210</f>
        <v>-3063.0144294811212</v>
      </c>
      <c r="N64" s="3">
        <f>'3 Transferencias'!N210</f>
        <v>-3519.881564593124</v>
      </c>
      <c r="O64" s="3">
        <f>'3 Transferencias'!O210</f>
        <v>-3996.6324185064341</v>
      </c>
      <c r="P64" s="3">
        <f>'3 Transferencias'!P210</f>
        <v>-4430.7665186805707</v>
      </c>
      <c r="Q64" s="3">
        <f>'3 Transferencias'!Q210</f>
        <v>-5113.5887313303419</v>
      </c>
      <c r="R64" s="3">
        <f>'3 Transferencias'!R210</f>
        <v>-5170.5534941088645</v>
      </c>
      <c r="S64" s="3">
        <f>'3 Transferencias'!S210</f>
        <v>-4977.1503412639122</v>
      </c>
      <c r="T64" s="3">
        <f>'3 Transferencias'!T210</f>
        <v>-5599.2956763376405</v>
      </c>
      <c r="U64" s="3">
        <f>'3 Transferencias'!U210</f>
        <v>-5999.7647608203652</v>
      </c>
      <c r="V64" s="3">
        <f>'3 Transferencias'!V210</f>
        <v>-5734.9019598990781</v>
      </c>
      <c r="W64" s="3">
        <f>'3 Transferencias'!W210</f>
        <v>-6312.7683440835581</v>
      </c>
    </row>
    <row r="65" spans="2:23" x14ac:dyDescent="0.2">
      <c r="B65" s="11" t="s">
        <v>28</v>
      </c>
      <c r="C65" s="3">
        <f>'3 Transferencias'!C211</f>
        <v>2192.1600909330004</v>
      </c>
      <c r="D65" s="3">
        <f>'3 Transferencias'!D211</f>
        <v>2347.9327802269995</v>
      </c>
      <c r="E65" s="3">
        <f>'3 Transferencias'!E211</f>
        <v>2463.626751025</v>
      </c>
      <c r="F65" s="3">
        <f>'3 Transferencias'!F211</f>
        <v>2709.563656542</v>
      </c>
      <c r="G65" s="3">
        <f>'3 Transferencias'!G211</f>
        <v>3037.844908995</v>
      </c>
      <c r="H65" s="3">
        <f>'3 Transferencias'!H211</f>
        <v>3266.0863713989997</v>
      </c>
      <c r="I65" s="3">
        <f>'3 Transferencias'!I211</f>
        <v>2761.5255065440006</v>
      </c>
      <c r="J65" s="3">
        <f>'3 Transferencias'!J211</f>
        <v>2053.8135626668804</v>
      </c>
      <c r="K65" s="3">
        <f>'3 Transferencias'!K211</f>
        <v>1325.3410010215714</v>
      </c>
      <c r="L65" s="3">
        <f>'3 Transferencias'!L211</f>
        <v>1895.3097536606792</v>
      </c>
      <c r="M65" s="3">
        <f>'3 Transferencias'!M211</f>
        <v>1634.8521364278854</v>
      </c>
      <c r="N65" s="3">
        <f>'3 Transferencias'!N211</f>
        <v>1468.553885722356</v>
      </c>
      <c r="O65" s="3">
        <f>'3 Transferencias'!O211</f>
        <v>1367.8000224081277</v>
      </c>
      <c r="P65" s="3">
        <f>'3 Transferencias'!P211</f>
        <v>1416.9788347720505</v>
      </c>
      <c r="Q65" s="3">
        <f>'3 Transferencias'!Q211</f>
        <v>1513.462529904042</v>
      </c>
      <c r="R65" s="3">
        <f>'3 Transferencias'!R211</f>
        <v>1462.2021589499175</v>
      </c>
      <c r="S65" s="3">
        <f>'3 Transferencias'!S211</f>
        <v>1417.2418339659621</v>
      </c>
      <c r="T65" s="3">
        <f>'3 Transferencias'!T211</f>
        <v>1566.7646881853107</v>
      </c>
      <c r="U65" s="3">
        <f>'3 Transferencias'!U211</f>
        <v>1655.8303632213724</v>
      </c>
      <c r="V65" s="3">
        <f>'3 Transferencias'!V211</f>
        <v>1495.6004661685608</v>
      </c>
      <c r="W65" s="3">
        <f>'3 Transferencias'!W211</f>
        <v>1886.4404351654935</v>
      </c>
    </row>
    <row r="66" spans="2:23" s="22" customFormat="1" x14ac:dyDescent="0.2">
      <c r="B66" s="26" t="s">
        <v>29</v>
      </c>
      <c r="C66" s="21">
        <f t="shared" ref="C66:S66" si="6">SUM(C51:C65)</f>
        <v>20684.234287074902</v>
      </c>
      <c r="D66" s="21">
        <f t="shared" si="6"/>
        <v>22087.134937673098</v>
      </c>
      <c r="E66" s="21">
        <f t="shared" si="6"/>
        <v>23089.4629314255</v>
      </c>
      <c r="F66" s="21">
        <f t="shared" si="6"/>
        <v>25552.392458802606</v>
      </c>
      <c r="G66" s="21">
        <f t="shared" si="6"/>
        <v>29182.122256833507</v>
      </c>
      <c r="H66" s="21">
        <f t="shared" si="6"/>
        <v>31441.996356443698</v>
      </c>
      <c r="I66" s="21">
        <f t="shared" si="6"/>
        <v>26598.589963523205</v>
      </c>
      <c r="J66" s="21">
        <f t="shared" si="6"/>
        <v>21254.275592879127</v>
      </c>
      <c r="K66" s="21">
        <f t="shared" si="6"/>
        <v>11356.906441500005</v>
      </c>
      <c r="L66" s="21">
        <f t="shared" si="6"/>
        <v>16409.163677258028</v>
      </c>
      <c r="M66" s="21">
        <f t="shared" si="6"/>
        <v>13589.863683562528</v>
      </c>
      <c r="N66" s="21">
        <f t="shared" si="6"/>
        <v>11533.216232993347</v>
      </c>
      <c r="O66" s="21">
        <f t="shared" si="6"/>
        <v>8265.1878634524728</v>
      </c>
      <c r="P66" s="21">
        <f t="shared" si="6"/>
        <v>8403.0015699793112</v>
      </c>
      <c r="Q66" s="21">
        <f t="shared" si="6"/>
        <v>8863.2405319755417</v>
      </c>
      <c r="R66" s="21">
        <f t="shared" si="6"/>
        <v>8627.518049731776</v>
      </c>
      <c r="S66" s="21">
        <f t="shared" si="6"/>
        <v>8867.1299069549441</v>
      </c>
      <c r="T66" s="21">
        <f t="shared" ref="T66:U66" si="7">SUM(T51:T65)</f>
        <v>9836.5492751374168</v>
      </c>
      <c r="U66" s="21">
        <f t="shared" si="7"/>
        <v>10310.219483990288</v>
      </c>
      <c r="V66" s="21">
        <f t="shared" ref="V66:W66" si="8">SUM(V51:V65)</f>
        <v>8513.7244028759687</v>
      </c>
      <c r="W66" s="21">
        <f t="shared" si="8"/>
        <v>10683.704435875026</v>
      </c>
    </row>
    <row r="69" spans="2:23" x14ac:dyDescent="0.2">
      <c r="B69" s="10" t="s">
        <v>54</v>
      </c>
      <c r="C69" s="4"/>
      <c r="D69" s="4"/>
      <c r="E69" s="4"/>
      <c r="F69" s="4"/>
      <c r="G69" s="4"/>
      <c r="H69" s="4"/>
      <c r="I69" s="4"/>
      <c r="J69" s="2" t="s">
        <v>12</v>
      </c>
      <c r="K69" s="2" t="s">
        <v>13</v>
      </c>
      <c r="L69" s="4"/>
      <c r="M69" s="4"/>
      <c r="N69" s="4"/>
      <c r="O69" s="4"/>
      <c r="P69" s="4"/>
      <c r="Q69" s="4"/>
      <c r="R69" s="4"/>
      <c r="S69" s="4"/>
    </row>
    <row r="70" spans="2:23" x14ac:dyDescent="0.2">
      <c r="B70" s="4"/>
      <c r="C70" s="2">
        <v>2002</v>
      </c>
      <c r="D70" s="2">
        <v>2003</v>
      </c>
      <c r="E70" s="2">
        <v>2004</v>
      </c>
      <c r="F70" s="2">
        <v>2005</v>
      </c>
      <c r="G70" s="2">
        <v>2006</v>
      </c>
      <c r="H70" s="2">
        <v>2007</v>
      </c>
      <c r="I70" s="2">
        <v>2008</v>
      </c>
      <c r="J70" s="2">
        <v>2009</v>
      </c>
      <c r="K70" s="2">
        <v>2009</v>
      </c>
      <c r="L70" s="2">
        <v>2010</v>
      </c>
      <c r="M70" s="2">
        <v>2011</v>
      </c>
      <c r="N70" s="2">
        <v>2012</v>
      </c>
      <c r="O70" s="2">
        <v>2013</v>
      </c>
      <c r="P70" s="2">
        <v>2014</v>
      </c>
      <c r="Q70" s="2">
        <v>2015</v>
      </c>
      <c r="R70" s="2">
        <v>2016</v>
      </c>
      <c r="S70" s="2">
        <v>2017</v>
      </c>
      <c r="T70" s="17">
        <f>S70+1</f>
        <v>2018</v>
      </c>
      <c r="U70" s="17">
        <f>T70+1</f>
        <v>2019</v>
      </c>
      <c r="V70" s="17">
        <f>U70+1</f>
        <v>2020</v>
      </c>
      <c r="W70" s="17">
        <f>V70+1</f>
        <v>2021</v>
      </c>
    </row>
    <row r="71" spans="2:23" x14ac:dyDescent="0.2">
      <c r="B71" s="11" t="s">
        <v>14</v>
      </c>
      <c r="C71" s="3">
        <f>C10+C30+C51</f>
        <v>11568.757799566294</v>
      </c>
      <c r="D71" s="3">
        <f t="shared" ref="D71:S71" si="9">D10+D30+D51</f>
        <v>12721.26762769067</v>
      </c>
      <c r="E71" s="3">
        <f t="shared" si="9"/>
        <v>14215.457288840578</v>
      </c>
      <c r="F71" s="3">
        <f t="shared" si="9"/>
        <v>15899.882675127103</v>
      </c>
      <c r="G71" s="3">
        <f t="shared" si="9"/>
        <v>18193.501904304514</v>
      </c>
      <c r="H71" s="3">
        <f t="shared" si="9"/>
        <v>18442.962417455106</v>
      </c>
      <c r="I71" s="3">
        <f t="shared" si="9"/>
        <v>16492.341820697653</v>
      </c>
      <c r="J71" s="3">
        <f t="shared" si="9"/>
        <v>14341.131466427945</v>
      </c>
      <c r="K71" s="3">
        <f t="shared" si="9"/>
        <v>16363.647620686696</v>
      </c>
      <c r="L71" s="3">
        <f t="shared" si="9"/>
        <v>17643.96890653982</v>
      </c>
      <c r="M71" s="3">
        <f t="shared" si="9"/>
        <v>16786.235293544341</v>
      </c>
      <c r="N71" s="3">
        <f t="shared" si="9"/>
        <v>16006.022467745855</v>
      </c>
      <c r="O71" s="3">
        <f t="shared" si="9"/>
        <v>15306.031578615986</v>
      </c>
      <c r="P71" s="3">
        <f t="shared" si="9"/>
        <v>16160.056282147485</v>
      </c>
      <c r="Q71" s="3">
        <f t="shared" si="9"/>
        <v>17636.764037829722</v>
      </c>
      <c r="R71" s="3">
        <f t="shared" si="9"/>
        <v>18042.24545243755</v>
      </c>
      <c r="S71" s="3">
        <f t="shared" si="9"/>
        <v>18917.773807186943</v>
      </c>
      <c r="T71" s="3">
        <f t="shared" ref="T71:U71" si="10">T10+T30+T51</f>
        <v>20465.565103223122</v>
      </c>
      <c r="U71" s="3">
        <f t="shared" si="10"/>
        <v>21579.708257329239</v>
      </c>
      <c r="V71" s="3">
        <f t="shared" ref="V71:W71" si="11">V10+V30+V51</f>
        <v>19789.037808586254</v>
      </c>
      <c r="W71" s="3">
        <f t="shared" si="11"/>
        <v>22836.199935799588</v>
      </c>
    </row>
    <row r="72" spans="2:23" x14ac:dyDescent="0.2">
      <c r="B72" s="11" t="s">
        <v>15</v>
      </c>
      <c r="C72" s="3">
        <f t="shared" ref="C72:S72" si="12">C11+C31+C52</f>
        <v>5251.6279824165304</v>
      </c>
      <c r="D72" s="3">
        <f t="shared" si="12"/>
        <v>5636.0164595495717</v>
      </c>
      <c r="E72" s="3">
        <f t="shared" si="12"/>
        <v>6024.0485593184048</v>
      </c>
      <c r="F72" s="3">
        <f t="shared" si="12"/>
        <v>6720.7140957538732</v>
      </c>
      <c r="G72" s="3">
        <f t="shared" si="12"/>
        <v>7547.3281746809616</v>
      </c>
      <c r="H72" s="3">
        <f t="shared" si="12"/>
        <v>8005.6385289510754</v>
      </c>
      <c r="I72" s="3">
        <f t="shared" si="12"/>
        <v>7130.3241840715473</v>
      </c>
      <c r="J72" s="3">
        <f t="shared" si="12"/>
        <v>5772.3181313100849</v>
      </c>
      <c r="K72" s="3">
        <f t="shared" si="12"/>
        <v>6284.1221623478914</v>
      </c>
      <c r="L72" s="3">
        <f t="shared" si="12"/>
        <v>7419.6130707138436</v>
      </c>
      <c r="M72" s="3">
        <f t="shared" si="12"/>
        <v>7090.0474514140105</v>
      </c>
      <c r="N72" s="3">
        <f t="shared" si="12"/>
        <v>6764.2257400023336</v>
      </c>
      <c r="O72" s="3">
        <f t="shared" si="12"/>
        <v>6605.1549989171572</v>
      </c>
      <c r="P72" s="3">
        <f t="shared" si="12"/>
        <v>6924.6066042733646</v>
      </c>
      <c r="Q72" s="3">
        <f t="shared" si="12"/>
        <v>7235.1881246907024</v>
      </c>
      <c r="R72" s="3">
        <f t="shared" si="12"/>
        <v>7233.4547624392781</v>
      </c>
      <c r="S72" s="3">
        <f t="shared" si="12"/>
        <v>7323.4609657754263</v>
      </c>
      <c r="T72" s="3">
        <f t="shared" ref="T72:U72" si="13">T11+T31+T52</f>
        <v>8014.979299537903</v>
      </c>
      <c r="U72" s="3">
        <f t="shared" si="13"/>
        <v>8264.5342698352924</v>
      </c>
      <c r="V72" s="3">
        <f t="shared" ref="V72:W72" si="14">V11+V31+V52</f>
        <v>7601.9872634671401</v>
      </c>
      <c r="W72" s="3">
        <f t="shared" si="14"/>
        <v>8726.894854126991</v>
      </c>
    </row>
    <row r="73" spans="2:23" x14ac:dyDescent="0.2">
      <c r="B73" s="11" t="s">
        <v>16</v>
      </c>
      <c r="C73" s="3">
        <f t="shared" ref="C73:S73" si="15">C12+C32+C53</f>
        <v>13310.893370608243</v>
      </c>
      <c r="D73" s="3">
        <f t="shared" si="15"/>
        <v>14713.15315273158</v>
      </c>
      <c r="E73" s="3">
        <f t="shared" si="15"/>
        <v>16183.787158483177</v>
      </c>
      <c r="F73" s="3">
        <f t="shared" si="15"/>
        <v>17934.735276421503</v>
      </c>
      <c r="G73" s="3">
        <f t="shared" si="15"/>
        <v>20738.436463575563</v>
      </c>
      <c r="H73" s="3">
        <f t="shared" si="15"/>
        <v>21637.440173405448</v>
      </c>
      <c r="I73" s="3">
        <f t="shared" si="15"/>
        <v>18511.370345918491</v>
      </c>
      <c r="J73" s="3">
        <f t="shared" si="15"/>
        <v>14839.384529905317</v>
      </c>
      <c r="K73" s="3">
        <f t="shared" si="15"/>
        <v>15921.533202416107</v>
      </c>
      <c r="L73" s="3">
        <f t="shared" si="15"/>
        <v>18573.76002614617</v>
      </c>
      <c r="M73" s="3">
        <f t="shared" si="15"/>
        <v>17709.834177309167</v>
      </c>
      <c r="N73" s="3">
        <f t="shared" si="15"/>
        <v>17081.321935067939</v>
      </c>
      <c r="O73" s="3">
        <f t="shared" si="15"/>
        <v>16592.292238215643</v>
      </c>
      <c r="P73" s="3">
        <f t="shared" si="15"/>
        <v>17693.419738472068</v>
      </c>
      <c r="Q73" s="3">
        <f t="shared" si="15"/>
        <v>18719.184733835202</v>
      </c>
      <c r="R73" s="3">
        <f t="shared" si="15"/>
        <v>19069.799103759491</v>
      </c>
      <c r="S73" s="3">
        <f t="shared" si="15"/>
        <v>19744.405483312963</v>
      </c>
      <c r="T73" s="3">
        <f t="shared" ref="T73:U73" si="16">T12+T32+T53</f>
        <v>21431.953472055277</v>
      </c>
      <c r="U73" s="3">
        <f t="shared" si="16"/>
        <v>22329.429562939305</v>
      </c>
      <c r="V73" s="3">
        <f t="shared" ref="V73:W73" si="17">V12+V32+V53</f>
        <v>19927.744073051319</v>
      </c>
      <c r="W73" s="3">
        <f t="shared" si="17"/>
        <v>23186.606542481597</v>
      </c>
    </row>
    <row r="74" spans="2:23" x14ac:dyDescent="0.2">
      <c r="B74" s="11" t="s">
        <v>17</v>
      </c>
      <c r="C74" s="3">
        <f t="shared" ref="C74:S74" si="18">C13+C33+C54</f>
        <v>2063.0008135935686</v>
      </c>
      <c r="D74" s="3">
        <f t="shared" si="18"/>
        <v>2228.8822646709123</v>
      </c>
      <c r="E74" s="3">
        <f t="shared" si="18"/>
        <v>2372.4910976048704</v>
      </c>
      <c r="F74" s="3">
        <f t="shared" si="18"/>
        <v>2579.650949393761</v>
      </c>
      <c r="G74" s="3">
        <f t="shared" si="18"/>
        <v>2906.1205561544093</v>
      </c>
      <c r="H74" s="3">
        <f t="shared" si="18"/>
        <v>3089.8178205306813</v>
      </c>
      <c r="I74" s="3">
        <f t="shared" si="18"/>
        <v>2767.5238845842227</v>
      </c>
      <c r="J74" s="3">
        <f t="shared" si="18"/>
        <v>2274.7425633298562</v>
      </c>
      <c r="K74" s="3">
        <f t="shared" si="18"/>
        <v>2426.3277101532885</v>
      </c>
      <c r="L74" s="3">
        <f t="shared" si="18"/>
        <v>2875.2747769583175</v>
      </c>
      <c r="M74" s="3">
        <f t="shared" si="18"/>
        <v>2723.1232381705322</v>
      </c>
      <c r="N74" s="3">
        <f t="shared" si="18"/>
        <v>2566.7906429773916</v>
      </c>
      <c r="O74" s="3">
        <f t="shared" si="18"/>
        <v>2558.6825999943612</v>
      </c>
      <c r="P74" s="3">
        <f t="shared" si="18"/>
        <v>2621.9736834655619</v>
      </c>
      <c r="Q74" s="3">
        <f t="shared" si="18"/>
        <v>2767.3160370286582</v>
      </c>
      <c r="R74" s="3">
        <f t="shared" si="18"/>
        <v>2782.8813550763693</v>
      </c>
      <c r="S74" s="3">
        <f t="shared" si="18"/>
        <v>2804.0811044125107</v>
      </c>
      <c r="T74" s="3">
        <f t="shared" ref="T74:U74" si="19">T13+T33+T54</f>
        <v>2998.921134207309</v>
      </c>
      <c r="U74" s="3">
        <f t="shared" si="19"/>
        <v>3093.6211687567738</v>
      </c>
      <c r="V74" s="3">
        <f t="shared" ref="V74:W74" si="20">V13+V33+V54</f>
        <v>2866.0407624813233</v>
      </c>
      <c r="W74" s="3">
        <f t="shared" si="20"/>
        <v>3289.2323659621579</v>
      </c>
    </row>
    <row r="75" spans="2:23" x14ac:dyDescent="0.2">
      <c r="B75" s="11" t="s">
        <v>18</v>
      </c>
      <c r="C75" s="3">
        <f t="shared" ref="C75:S75" si="21">C14+C34+C55</f>
        <v>1140.5976258559776</v>
      </c>
      <c r="D75" s="3">
        <f t="shared" si="21"/>
        <v>1250.870084292156</v>
      </c>
      <c r="E75" s="3">
        <f t="shared" si="21"/>
        <v>1366.4667375050908</v>
      </c>
      <c r="F75" s="3">
        <f t="shared" si="21"/>
        <v>1572.8384197735081</v>
      </c>
      <c r="G75" s="3">
        <f t="shared" si="21"/>
        <v>1741.1109912983943</v>
      </c>
      <c r="H75" s="3">
        <f t="shared" si="21"/>
        <v>1830.7002196342378</v>
      </c>
      <c r="I75" s="3">
        <f t="shared" si="21"/>
        <v>1596.894045406221</v>
      </c>
      <c r="J75" s="3">
        <f t="shared" si="21"/>
        <v>1400.9349096403505</v>
      </c>
      <c r="K75" s="3">
        <f t="shared" si="21"/>
        <v>1475.5168822010146</v>
      </c>
      <c r="L75" s="3">
        <f t="shared" si="21"/>
        <v>1667.1031031088805</v>
      </c>
      <c r="M75" s="3">
        <f t="shared" si="21"/>
        <v>1590.7268547681313</v>
      </c>
      <c r="N75" s="3">
        <f t="shared" si="21"/>
        <v>1519.9035593243943</v>
      </c>
      <c r="O75" s="3">
        <f t="shared" si="21"/>
        <v>1644.0835675264766</v>
      </c>
      <c r="P75" s="3">
        <f t="shared" si="21"/>
        <v>1586.0367801505263</v>
      </c>
      <c r="Q75" s="3">
        <f t="shared" si="21"/>
        <v>1723.8913810614911</v>
      </c>
      <c r="R75" s="3">
        <f t="shared" si="21"/>
        <v>1717.8424043564441</v>
      </c>
      <c r="S75" s="3">
        <f t="shared" si="21"/>
        <v>1741.8732223380894</v>
      </c>
      <c r="T75" s="3">
        <f t="shared" ref="T75:U75" si="22">T14+T34+T55</f>
        <v>1876.6797287781096</v>
      </c>
      <c r="U75" s="3">
        <f t="shared" si="22"/>
        <v>1954.7567826432401</v>
      </c>
      <c r="V75" s="3">
        <f t="shared" ref="V75:W75" si="23">V14+V34+V55</f>
        <v>1771.2735913120694</v>
      </c>
      <c r="W75" s="3">
        <f t="shared" si="23"/>
        <v>2024.7240960310612</v>
      </c>
    </row>
    <row r="76" spans="2:23" x14ac:dyDescent="0.2">
      <c r="B76" s="11" t="s">
        <v>19</v>
      </c>
      <c r="C76" s="3">
        <f t="shared" ref="C76:S76" si="24">C15+C35+C56</f>
        <v>606.48469449582092</v>
      </c>
      <c r="D76" s="3">
        <f t="shared" si="24"/>
        <v>651.32490657093319</v>
      </c>
      <c r="E76" s="3">
        <f t="shared" si="24"/>
        <v>730.06450114404652</v>
      </c>
      <c r="F76" s="3">
        <f t="shared" si="24"/>
        <v>809.55284292133388</v>
      </c>
      <c r="G76" s="3">
        <f t="shared" si="24"/>
        <v>931.41901186458369</v>
      </c>
      <c r="H76" s="3">
        <f t="shared" si="24"/>
        <v>974.97060351592859</v>
      </c>
      <c r="I76" s="3">
        <f t="shared" si="24"/>
        <v>873.24061523649129</v>
      </c>
      <c r="J76" s="3">
        <f t="shared" si="24"/>
        <v>712.86429254658447</v>
      </c>
      <c r="K76" s="3">
        <f t="shared" si="24"/>
        <v>759.00287681350687</v>
      </c>
      <c r="L76" s="3">
        <f t="shared" si="24"/>
        <v>905.43053448059175</v>
      </c>
      <c r="M76" s="3">
        <f t="shared" si="24"/>
        <v>899.31572527052572</v>
      </c>
      <c r="N76" s="3">
        <f t="shared" si="24"/>
        <v>813.45399519559362</v>
      </c>
      <c r="O76" s="3">
        <f t="shared" si="24"/>
        <v>839.67063894090666</v>
      </c>
      <c r="P76" s="3">
        <f t="shared" si="24"/>
        <v>864.39388287967199</v>
      </c>
      <c r="Q76" s="3">
        <f t="shared" si="24"/>
        <v>917.59044576874578</v>
      </c>
      <c r="R76" s="3">
        <f t="shared" si="24"/>
        <v>911.30179320833781</v>
      </c>
      <c r="S76" s="3">
        <f t="shared" si="24"/>
        <v>930.38065846712072</v>
      </c>
      <c r="T76" s="3">
        <f t="shared" ref="T76:U76" si="25">T15+T35+T56</f>
        <v>1002.2193143529536</v>
      </c>
      <c r="U76" s="3">
        <f t="shared" si="25"/>
        <v>1044.239004485037</v>
      </c>
      <c r="V76" s="3">
        <f t="shared" ref="V76:W76" si="26">V15+V35+V56</f>
        <v>940.45051054047781</v>
      </c>
      <c r="W76" s="3">
        <f t="shared" si="26"/>
        <v>1098.3243695649139</v>
      </c>
    </row>
    <row r="77" spans="2:23" x14ac:dyDescent="0.2">
      <c r="B77" s="11" t="s">
        <v>20</v>
      </c>
      <c r="C77" s="3">
        <f t="shared" ref="C77:S77" si="27">C16+C36+C57</f>
        <v>2073.0285608057607</v>
      </c>
      <c r="D77" s="3">
        <f t="shared" si="27"/>
        <v>2297.5828787752375</v>
      </c>
      <c r="E77" s="3">
        <f t="shared" si="27"/>
        <v>2566.6989982853252</v>
      </c>
      <c r="F77" s="3">
        <f t="shared" si="27"/>
        <v>3012.5675037814572</v>
      </c>
      <c r="G77" s="3">
        <f t="shared" si="27"/>
        <v>3462.5651073790768</v>
      </c>
      <c r="H77" s="3">
        <f t="shared" si="27"/>
        <v>3634.0364169578984</v>
      </c>
      <c r="I77" s="3">
        <f t="shared" si="27"/>
        <v>3089.0784903641834</v>
      </c>
      <c r="J77" s="3">
        <f t="shared" si="27"/>
        <v>2528.6198434873404</v>
      </c>
      <c r="K77" s="3">
        <f t="shared" si="27"/>
        <v>2902.4805319561606</v>
      </c>
      <c r="L77" s="3">
        <f t="shared" si="27"/>
        <v>3242.4039017682016</v>
      </c>
      <c r="M77" s="3">
        <f t="shared" si="27"/>
        <v>3057.0541496656579</v>
      </c>
      <c r="N77" s="3">
        <f t="shared" si="27"/>
        <v>2921.7678544344935</v>
      </c>
      <c r="O77" s="3">
        <f t="shared" si="27"/>
        <v>2851.4564723270864</v>
      </c>
      <c r="P77" s="3">
        <f t="shared" si="27"/>
        <v>3024.5436243275003</v>
      </c>
      <c r="Q77" s="3">
        <f t="shared" si="27"/>
        <v>3220.2419441049788</v>
      </c>
      <c r="R77" s="3">
        <f t="shared" si="27"/>
        <v>3272.436498464423</v>
      </c>
      <c r="S77" s="3">
        <f t="shared" si="27"/>
        <v>3368.2035851150886</v>
      </c>
      <c r="T77" s="3">
        <f t="shared" ref="T77:U77" si="28">T16+T36+T57</f>
        <v>3658.8097573075761</v>
      </c>
      <c r="U77" s="3">
        <f t="shared" si="28"/>
        <v>3846.6934183705262</v>
      </c>
      <c r="V77" s="3">
        <f t="shared" ref="V77:W77" si="29">V16+V36+V57</f>
        <v>3499.5664314782657</v>
      </c>
      <c r="W77" s="3">
        <f t="shared" si="29"/>
        <v>4011.0557830079342</v>
      </c>
    </row>
    <row r="78" spans="2:23" x14ac:dyDescent="0.2">
      <c r="B78" s="11" t="s">
        <v>21</v>
      </c>
      <c r="C78" s="3">
        <f t="shared" ref="C78:S78" si="30">C17+C37+C58</f>
        <v>7198.8977104544201</v>
      </c>
      <c r="D78" s="3">
        <f t="shared" si="30"/>
        <v>7954.7896748839048</v>
      </c>
      <c r="E78" s="3">
        <f t="shared" si="30"/>
        <v>8859.5280599441776</v>
      </c>
      <c r="F78" s="3">
        <f t="shared" si="30"/>
        <v>10094.257524508783</v>
      </c>
      <c r="G78" s="3">
        <f t="shared" si="30"/>
        <v>11526.448234947413</v>
      </c>
      <c r="H78" s="3">
        <f t="shared" si="30"/>
        <v>11794.951659937728</v>
      </c>
      <c r="I78" s="3">
        <f t="shared" si="30"/>
        <v>10016.000269877091</v>
      </c>
      <c r="J78" s="3">
        <f t="shared" si="30"/>
        <v>8379.6139403130146</v>
      </c>
      <c r="K78" s="3">
        <f t="shared" si="30"/>
        <v>9814.7233322188149</v>
      </c>
      <c r="L78" s="3">
        <f t="shared" si="30"/>
        <v>11067.848057765426</v>
      </c>
      <c r="M78" s="3">
        <f t="shared" si="30"/>
        <v>10475.375184653027</v>
      </c>
      <c r="N78" s="3">
        <f t="shared" si="30"/>
        <v>10012.169898761338</v>
      </c>
      <c r="O78" s="3">
        <f t="shared" si="30"/>
        <v>9531.8443557226583</v>
      </c>
      <c r="P78" s="3">
        <f t="shared" si="30"/>
        <v>9880.5823666862561</v>
      </c>
      <c r="Q78" s="3">
        <f t="shared" si="30"/>
        <v>10598.708933335547</v>
      </c>
      <c r="R78" s="3">
        <f t="shared" si="30"/>
        <v>10761.13012630208</v>
      </c>
      <c r="S78" s="3">
        <f t="shared" si="30"/>
        <v>11204.45202712991</v>
      </c>
      <c r="T78" s="3">
        <f t="shared" ref="T78:U78" si="31">T17+T37+T58</f>
        <v>12185.800048581701</v>
      </c>
      <c r="U78" s="3">
        <f t="shared" si="31"/>
        <v>12741.858744230201</v>
      </c>
      <c r="V78" s="3">
        <f t="shared" ref="V78:W78" si="32">V17+V37+V58</f>
        <v>11710.697458481731</v>
      </c>
      <c r="W78" s="3">
        <f t="shared" si="32"/>
        <v>13439.84639933883</v>
      </c>
    </row>
    <row r="79" spans="2:23" x14ac:dyDescent="0.2">
      <c r="B79" s="11" t="s">
        <v>22</v>
      </c>
      <c r="C79" s="3">
        <f t="shared" ref="C79:S79" si="33">C18+C38+C59</f>
        <v>2431.9504497752118</v>
      </c>
      <c r="D79" s="3">
        <f t="shared" si="33"/>
        <v>2653.14635588078</v>
      </c>
      <c r="E79" s="3">
        <f t="shared" si="33"/>
        <v>2868.1445365705395</v>
      </c>
      <c r="F79" s="3">
        <f t="shared" si="33"/>
        <v>3241.4575751777702</v>
      </c>
      <c r="G79" s="3">
        <f t="shared" si="33"/>
        <v>3695.5044747959219</v>
      </c>
      <c r="H79" s="3">
        <f t="shared" si="33"/>
        <v>3839.7697552114291</v>
      </c>
      <c r="I79" s="3">
        <f t="shared" si="33"/>
        <v>3459.6412092787023</v>
      </c>
      <c r="J79" s="3">
        <f t="shared" si="33"/>
        <v>2936.6836090320712</v>
      </c>
      <c r="K79" s="3">
        <f t="shared" si="33"/>
        <v>3122.2568733308949</v>
      </c>
      <c r="L79" s="3">
        <f t="shared" si="33"/>
        <v>3558.7313236111422</v>
      </c>
      <c r="M79" s="3">
        <f t="shared" si="33"/>
        <v>3468.4546598658808</v>
      </c>
      <c r="N79" s="3">
        <f t="shared" si="33"/>
        <v>3294.4330699809352</v>
      </c>
      <c r="O79" s="3">
        <f t="shared" si="33"/>
        <v>3188.4520364215064</v>
      </c>
      <c r="P79" s="3">
        <f t="shared" si="33"/>
        <v>3362.1112407464011</v>
      </c>
      <c r="Q79" s="3">
        <f t="shared" si="33"/>
        <v>3540.7402178842922</v>
      </c>
      <c r="R79" s="3">
        <f t="shared" si="33"/>
        <v>3617.3652623934531</v>
      </c>
      <c r="S79" s="3">
        <f t="shared" si="33"/>
        <v>3665.8179415158211</v>
      </c>
      <c r="T79" s="3">
        <f t="shared" ref="T79:U79" si="34">T18+T38+T59</f>
        <v>3933.0635203986694</v>
      </c>
      <c r="U79" s="3">
        <f t="shared" si="34"/>
        <v>4006.6071054109384</v>
      </c>
      <c r="V79" s="3">
        <f t="shared" ref="V79" si="35">V18+V38+V59</f>
        <v>3660.645898782132</v>
      </c>
      <c r="W79" s="3">
        <f>W18+W38+W59</f>
        <v>4252.4276283492991</v>
      </c>
    </row>
    <row r="80" spans="2:23" x14ac:dyDescent="0.2">
      <c r="B80" s="11" t="s">
        <v>23</v>
      </c>
      <c r="C80" s="3">
        <f t="shared" ref="C80:S80" si="36">C19+C39+C60</f>
        <v>3388.6875600831645</v>
      </c>
      <c r="D80" s="3">
        <f t="shared" si="36"/>
        <v>3696.6407944441671</v>
      </c>
      <c r="E80" s="3">
        <f t="shared" si="36"/>
        <v>4051.6330077247694</v>
      </c>
      <c r="F80" s="3">
        <f t="shared" si="36"/>
        <v>4662.6836916032516</v>
      </c>
      <c r="G80" s="3">
        <f t="shared" si="36"/>
        <v>5374.6341479992689</v>
      </c>
      <c r="H80" s="3">
        <f t="shared" si="36"/>
        <v>5699.7017485534834</v>
      </c>
      <c r="I80" s="3">
        <f t="shared" si="36"/>
        <v>5029.3842353783848</v>
      </c>
      <c r="J80" s="3">
        <f t="shared" si="36"/>
        <v>4131.0772752373978</v>
      </c>
      <c r="K80" s="3">
        <f t="shared" si="36"/>
        <v>4479.3534661714993</v>
      </c>
      <c r="L80" s="3">
        <f t="shared" si="36"/>
        <v>5202.2285686658597</v>
      </c>
      <c r="M80" s="3">
        <f t="shared" si="36"/>
        <v>4910.464290972026</v>
      </c>
      <c r="N80" s="3">
        <f t="shared" si="36"/>
        <v>4717.0021604295162</v>
      </c>
      <c r="O80" s="3">
        <f t="shared" si="36"/>
        <v>4741.837420345335</v>
      </c>
      <c r="P80" s="3">
        <f t="shared" si="36"/>
        <v>4845.7339611295356</v>
      </c>
      <c r="Q80" s="3">
        <f t="shared" si="36"/>
        <v>5074.4967161213026</v>
      </c>
      <c r="R80" s="3">
        <f t="shared" si="36"/>
        <v>5094.3089705248558</v>
      </c>
      <c r="S80" s="3">
        <f t="shared" si="36"/>
        <v>5174.6952169456836</v>
      </c>
      <c r="T80" s="3">
        <f t="shared" ref="T80:U80" si="37">T19+T39+T60</f>
        <v>5561.3333355563318</v>
      </c>
      <c r="U80" s="3">
        <f t="shared" si="37"/>
        <v>5825.5933010293547</v>
      </c>
      <c r="V80" s="3">
        <f t="shared" ref="V80:W80" si="38">V19+V39+V60</f>
        <v>5232.0239837452609</v>
      </c>
      <c r="W80" s="3">
        <f t="shared" si="38"/>
        <v>5976.5644733398321</v>
      </c>
    </row>
    <row r="81" spans="2:23" x14ac:dyDescent="0.2">
      <c r="B81" s="11" t="s">
        <v>24</v>
      </c>
      <c r="C81" s="3">
        <f t="shared" ref="C81:S81" si="39">C20+C40+C61</f>
        <v>3611.9948060055904</v>
      </c>
      <c r="D81" s="3">
        <f t="shared" si="39"/>
        <v>3914.793049573731</v>
      </c>
      <c r="E81" s="3">
        <f t="shared" si="39"/>
        <v>4255.1182681854007</v>
      </c>
      <c r="F81" s="3">
        <f t="shared" si="39"/>
        <v>4680.2812271228195</v>
      </c>
      <c r="G81" s="3">
        <f t="shared" si="39"/>
        <v>5292.9198370747799</v>
      </c>
      <c r="H81" s="3">
        <f t="shared" si="39"/>
        <v>5561.5582434169773</v>
      </c>
      <c r="I81" s="3">
        <f t="shared" si="39"/>
        <v>4796.2833818274394</v>
      </c>
      <c r="J81" s="3">
        <f t="shared" si="39"/>
        <v>3840.3552549757505</v>
      </c>
      <c r="K81" s="3">
        <f t="shared" si="39"/>
        <v>4222.7868809470292</v>
      </c>
      <c r="L81" s="3">
        <f t="shared" si="39"/>
        <v>4957.9909388658671</v>
      </c>
      <c r="M81" s="3">
        <f t="shared" si="39"/>
        <v>4720.3138900186595</v>
      </c>
      <c r="N81" s="3">
        <f t="shared" si="39"/>
        <v>4545.0038619658199</v>
      </c>
      <c r="O81" s="3">
        <f t="shared" si="39"/>
        <v>4413.6390395420403</v>
      </c>
      <c r="P81" s="3">
        <f t="shared" si="39"/>
        <v>4625.1908450698975</v>
      </c>
      <c r="Q81" s="3">
        <f t="shared" si="39"/>
        <v>5174.3258828733642</v>
      </c>
      <c r="R81" s="3">
        <f t="shared" si="39"/>
        <v>5575.7323060514209</v>
      </c>
      <c r="S81" s="3">
        <f t="shared" si="39"/>
        <v>5884.9232451581056</v>
      </c>
      <c r="T81" s="3">
        <f t="shared" ref="T81:U81" si="40">T20+T40+T61</f>
        <v>6445.6057913845952</v>
      </c>
      <c r="U81" s="3">
        <f t="shared" si="40"/>
        <v>6729.9050609065589</v>
      </c>
      <c r="V81" s="3">
        <f t="shared" ref="V81:W81" si="41">V20+V40+V61</f>
        <v>6078.6974224107462</v>
      </c>
      <c r="W81" s="3">
        <f t="shared" si="41"/>
        <v>7027.7760603989082</v>
      </c>
    </row>
    <row r="82" spans="2:23" x14ac:dyDescent="0.2">
      <c r="B82" s="11" t="s">
        <v>25</v>
      </c>
      <c r="C82" s="3">
        <f t="shared" ref="C82:S82" si="42">C21+C41+C62</f>
        <v>2226.8255319906866</v>
      </c>
      <c r="D82" s="3">
        <f t="shared" si="42"/>
        <v>2426.8552912530185</v>
      </c>
      <c r="E82" s="3">
        <f t="shared" si="42"/>
        <v>2570.5831307994727</v>
      </c>
      <c r="F82" s="3">
        <f t="shared" si="42"/>
        <v>2846.7333318233859</v>
      </c>
      <c r="G82" s="3">
        <f t="shared" si="42"/>
        <v>3213.3586249275991</v>
      </c>
      <c r="H82" s="3">
        <f t="shared" si="42"/>
        <v>3411.74863597289</v>
      </c>
      <c r="I82" s="3">
        <f t="shared" si="42"/>
        <v>2999.5809693781921</v>
      </c>
      <c r="J82" s="3">
        <f t="shared" si="42"/>
        <v>2378.8605761962854</v>
      </c>
      <c r="K82" s="3">
        <f t="shared" si="42"/>
        <v>2545.4772650260848</v>
      </c>
      <c r="L82" s="3">
        <f t="shared" si="42"/>
        <v>3106.014835728779</v>
      </c>
      <c r="M82" s="3">
        <f t="shared" si="42"/>
        <v>2857.597887385838</v>
      </c>
      <c r="N82" s="3">
        <f t="shared" si="42"/>
        <v>2773.8536056676589</v>
      </c>
      <c r="O82" s="3">
        <f t="shared" si="42"/>
        <v>2816.0777455542629</v>
      </c>
      <c r="P82" s="3">
        <f t="shared" si="42"/>
        <v>2928.6851030264197</v>
      </c>
      <c r="Q82" s="3">
        <f t="shared" si="42"/>
        <v>3075.7602073347643</v>
      </c>
      <c r="R82" s="3">
        <f t="shared" si="42"/>
        <v>3073.0702171834473</v>
      </c>
      <c r="S82" s="3">
        <f t="shared" si="42"/>
        <v>3076.3242361685925</v>
      </c>
      <c r="T82" s="3">
        <f t="shared" ref="T82:U82" si="43">T21+T41+T62</f>
        <v>3329.8264717207262</v>
      </c>
      <c r="U82" s="3">
        <f t="shared" si="43"/>
        <v>3456.1325745599379</v>
      </c>
      <c r="V82" s="3">
        <f t="shared" ref="V82:W82" si="44">V21+V41+V62</f>
        <v>3125.2493530343372</v>
      </c>
      <c r="W82" s="3">
        <f t="shared" si="44"/>
        <v>3653.7435308259969</v>
      </c>
    </row>
    <row r="83" spans="2:23" x14ac:dyDescent="0.2">
      <c r="B83" s="11" t="s">
        <v>26</v>
      </c>
      <c r="C83" s="3">
        <f t="shared" ref="C83:S83" si="45">C22+C42+C63</f>
        <v>1540.1988769589941</v>
      </c>
      <c r="D83" s="3">
        <f t="shared" si="45"/>
        <v>1650.7676434352165</v>
      </c>
      <c r="E83" s="3">
        <f t="shared" si="45"/>
        <v>1823.6975112508378</v>
      </c>
      <c r="F83" s="3">
        <f t="shared" si="45"/>
        <v>2140.710475109287</v>
      </c>
      <c r="G83" s="3">
        <f t="shared" si="45"/>
        <v>2476.0729342800705</v>
      </c>
      <c r="H83" s="3">
        <f t="shared" si="45"/>
        <v>2552.7564706209009</v>
      </c>
      <c r="I83" s="3">
        <f t="shared" si="45"/>
        <v>2175.1475073566558</v>
      </c>
      <c r="J83" s="3">
        <f t="shared" si="45"/>
        <v>1832.5756520528787</v>
      </c>
      <c r="K83" s="3">
        <f t="shared" si="45"/>
        <v>2368.0955220783048</v>
      </c>
      <c r="L83" s="3">
        <f t="shared" si="45"/>
        <v>2713.2289967675233</v>
      </c>
      <c r="M83" s="3">
        <f t="shared" si="45"/>
        <v>2601.721904303819</v>
      </c>
      <c r="N83" s="3">
        <f t="shared" si="45"/>
        <v>2518.2727113718211</v>
      </c>
      <c r="O83" s="3">
        <f t="shared" si="45"/>
        <v>2451.0244749299654</v>
      </c>
      <c r="P83" s="3">
        <f t="shared" si="45"/>
        <v>2643.6531442316709</v>
      </c>
      <c r="Q83" s="3">
        <f t="shared" si="45"/>
        <v>2860.1628328091101</v>
      </c>
      <c r="R83" s="3">
        <f t="shared" si="45"/>
        <v>2967.9217461068238</v>
      </c>
      <c r="S83" s="3">
        <f t="shared" si="45"/>
        <v>3199.2383614374044</v>
      </c>
      <c r="T83" s="3">
        <f t="shared" ref="T83:U83" si="46">T22+T42+T63</f>
        <v>3429.9227381976207</v>
      </c>
      <c r="U83" s="3">
        <f t="shared" si="46"/>
        <v>3559.6212270378032</v>
      </c>
      <c r="V83" s="3">
        <f t="shared" ref="V83:W83" si="47">V22+V42+V63</f>
        <v>3230.7947860377453</v>
      </c>
      <c r="W83" s="3">
        <f t="shared" si="47"/>
        <v>3955.8135365857524</v>
      </c>
    </row>
    <row r="84" spans="2:23" x14ac:dyDescent="0.2">
      <c r="B84" s="11" t="s">
        <v>27</v>
      </c>
      <c r="C84" s="3">
        <f t="shared" ref="C84:S84" si="48">C23+C43+C64</f>
        <v>9159.3181651845189</v>
      </c>
      <c r="D84" s="3">
        <f t="shared" si="48"/>
        <v>10114.817060834879</v>
      </c>
      <c r="E84" s="3">
        <f t="shared" si="48"/>
        <v>11147.5191445088</v>
      </c>
      <c r="F84" s="3">
        <f t="shared" si="48"/>
        <v>12629.362117426237</v>
      </c>
      <c r="G84" s="3">
        <f t="shared" si="48"/>
        <v>14458.053579608779</v>
      </c>
      <c r="H84" s="3">
        <f t="shared" si="48"/>
        <v>14957.771324530751</v>
      </c>
      <c r="I84" s="3">
        <f t="shared" si="48"/>
        <v>13715.612294499315</v>
      </c>
      <c r="J84" s="3">
        <f t="shared" si="48"/>
        <v>12478.291984103591</v>
      </c>
      <c r="K84" s="3">
        <f t="shared" si="48"/>
        <v>14151.337377905933</v>
      </c>
      <c r="L84" s="3">
        <f t="shared" si="48"/>
        <v>14676.14975525408</v>
      </c>
      <c r="M84" s="3">
        <f t="shared" si="48"/>
        <v>14005.164902336313</v>
      </c>
      <c r="N84" s="3">
        <f t="shared" si="48"/>
        <v>13190.403426888628</v>
      </c>
      <c r="O84" s="3">
        <f t="shared" si="48"/>
        <v>12956.171082090674</v>
      </c>
      <c r="P84" s="3">
        <f t="shared" si="48"/>
        <v>13761.961112702655</v>
      </c>
      <c r="Q84" s="3">
        <f t="shared" si="48"/>
        <v>14642.733263145339</v>
      </c>
      <c r="R84" s="3">
        <f t="shared" si="48"/>
        <v>15208.907574169489</v>
      </c>
      <c r="S84" s="3">
        <f t="shared" si="48"/>
        <v>16233.807139612572</v>
      </c>
      <c r="T84" s="3">
        <f t="shared" ref="T84:U84" si="49">T23+T43+T64</f>
        <v>17487.410798913654</v>
      </c>
      <c r="U84" s="3">
        <f t="shared" si="49"/>
        <v>18538.271023845824</v>
      </c>
      <c r="V84" s="3">
        <f t="shared" ref="V84:W84" si="50">V23+V43+V64</f>
        <v>16951.327854546245</v>
      </c>
      <c r="W84" s="3">
        <f t="shared" si="50"/>
        <v>19738.988056094317</v>
      </c>
    </row>
    <row r="85" spans="2:23" x14ac:dyDescent="0.2">
      <c r="B85" s="11" t="s">
        <v>28</v>
      </c>
      <c r="C85" s="3">
        <f t="shared" ref="C85:S85" si="51">C24+C44+C65</f>
        <v>5045.451703108517</v>
      </c>
      <c r="D85" s="3">
        <f t="shared" si="51"/>
        <v>5397.9877246364913</v>
      </c>
      <c r="E85" s="3">
        <f t="shared" si="51"/>
        <v>5854.7935559486759</v>
      </c>
      <c r="F85" s="3">
        <f t="shared" si="51"/>
        <v>6474.9959661642961</v>
      </c>
      <c r="G85" s="3">
        <f t="shared" si="51"/>
        <v>7271.8384504799897</v>
      </c>
      <c r="H85" s="3">
        <f t="shared" si="51"/>
        <v>7684.8115423523923</v>
      </c>
      <c r="I85" s="3">
        <f t="shared" si="51"/>
        <v>6842.5700938792388</v>
      </c>
      <c r="J85" s="3">
        <f t="shared" si="51"/>
        <v>5628.7974831550873</v>
      </c>
      <c r="K85" s="3">
        <f t="shared" si="51"/>
        <v>6033.3509145812068</v>
      </c>
      <c r="L85" s="3">
        <f t="shared" si="51"/>
        <v>7069.3193162945618</v>
      </c>
      <c r="M85" s="3">
        <f t="shared" si="51"/>
        <v>6695.2475486451622</v>
      </c>
      <c r="N85" s="3">
        <f t="shared" si="51"/>
        <v>6338.5439968743522</v>
      </c>
      <c r="O85" s="3">
        <f t="shared" si="51"/>
        <v>6212.4593658191661</v>
      </c>
      <c r="P85" s="3">
        <f t="shared" si="51"/>
        <v>6383.3911237937964</v>
      </c>
      <c r="Q85" s="3">
        <f t="shared" si="51"/>
        <v>6761.6019759550672</v>
      </c>
      <c r="R85" s="3">
        <f t="shared" si="51"/>
        <v>6803.7051796613387</v>
      </c>
      <c r="S85" s="3">
        <f t="shared" si="51"/>
        <v>6857.7723872136758</v>
      </c>
      <c r="T85" s="3">
        <f t="shared" ref="T85:U85" si="52">T24+T44+T65</f>
        <v>7364.3269566717227</v>
      </c>
      <c r="U85" s="3">
        <f t="shared" si="52"/>
        <v>7679.0090454081728</v>
      </c>
      <c r="V85" s="3">
        <f t="shared" ref="V85:W85" si="53">V24+V44+V65</f>
        <v>7033.5982695392422</v>
      </c>
      <c r="W85" s="3">
        <f t="shared" si="53"/>
        <v>8152.355301993899</v>
      </c>
    </row>
    <row r="86" spans="2:23" s="22" customFormat="1" x14ac:dyDescent="0.2">
      <c r="B86" s="26" t="s">
        <v>29</v>
      </c>
      <c r="C86" s="21">
        <f t="shared" ref="C86:S86" si="54">SUM(C71:C85)</f>
        <v>70617.715650903294</v>
      </c>
      <c r="D86" s="21">
        <f t="shared" si="54"/>
        <v>77308.894969223242</v>
      </c>
      <c r="E86" s="21">
        <f t="shared" si="54"/>
        <v>84890.031556114162</v>
      </c>
      <c r="F86" s="21">
        <f t="shared" si="54"/>
        <v>95300.423672108373</v>
      </c>
      <c r="G86" s="21">
        <f t="shared" si="54"/>
        <v>108829.31249337133</v>
      </c>
      <c r="H86" s="21">
        <f t="shared" si="54"/>
        <v>113118.63556104692</v>
      </c>
      <c r="I86" s="21">
        <f t="shared" si="54"/>
        <v>99494.993347753829</v>
      </c>
      <c r="J86" s="21">
        <f t="shared" si="54"/>
        <v>83476.251511713563</v>
      </c>
      <c r="K86" s="21">
        <f t="shared" si="54"/>
        <v>92870.012618834444</v>
      </c>
      <c r="L86" s="21">
        <f t="shared" si="54"/>
        <v>104679.06611266907</v>
      </c>
      <c r="M86" s="21">
        <f t="shared" si="54"/>
        <v>99590.677158323102</v>
      </c>
      <c r="N86" s="21">
        <f t="shared" si="54"/>
        <v>95063.168926688086</v>
      </c>
      <c r="O86" s="21">
        <f t="shared" si="54"/>
        <v>92708.877614963218</v>
      </c>
      <c r="P86" s="21">
        <f t="shared" si="54"/>
        <v>97306.339493102845</v>
      </c>
      <c r="Q86" s="21">
        <f t="shared" si="54"/>
        <v>103948.70673377829</v>
      </c>
      <c r="R86" s="21">
        <f t="shared" si="54"/>
        <v>106132.10275213477</v>
      </c>
      <c r="S86" s="21">
        <f t="shared" si="54"/>
        <v>110127.20938178989</v>
      </c>
      <c r="T86" s="21">
        <f t="shared" ref="T86:U86" si="55">SUM(T71:T85)</f>
        <v>119186.41747088727</v>
      </c>
      <c r="U86" s="21">
        <f t="shared" si="55"/>
        <v>124649.9805467882</v>
      </c>
      <c r="V86" s="21">
        <f t="shared" ref="V86:W86" si="56">SUM(V71:V85)</f>
        <v>113419.13546749428</v>
      </c>
      <c r="W86" s="21">
        <f t="shared" si="56"/>
        <v>131370.55293390108</v>
      </c>
    </row>
    <row r="89" spans="2:23" x14ac:dyDescent="0.2">
      <c r="B89" t="s">
        <v>52</v>
      </c>
      <c r="C89" s="4"/>
      <c r="D89" s="4"/>
      <c r="E89" s="4"/>
      <c r="F89" s="4"/>
      <c r="G89" s="4"/>
      <c r="H89" s="4"/>
      <c r="I89" s="4"/>
      <c r="J89" s="2" t="s">
        <v>12</v>
      </c>
      <c r="K89" s="2" t="s">
        <v>13</v>
      </c>
      <c r="L89" s="4"/>
      <c r="M89" s="4"/>
      <c r="N89" s="4"/>
      <c r="O89" s="4"/>
      <c r="P89" s="4"/>
      <c r="Q89" s="4"/>
      <c r="R89" s="4"/>
      <c r="S89" s="4"/>
    </row>
    <row r="90" spans="2:23" x14ac:dyDescent="0.2">
      <c r="B90" s="4"/>
      <c r="C90" s="2">
        <v>2002</v>
      </c>
      <c r="D90" s="2">
        <v>2003</v>
      </c>
      <c r="E90" s="2">
        <v>2004</v>
      </c>
      <c r="F90" s="2">
        <v>2005</v>
      </c>
      <c r="G90" s="2">
        <v>2006</v>
      </c>
      <c r="H90" s="2">
        <v>2007</v>
      </c>
      <c r="I90" s="2">
        <v>2008</v>
      </c>
      <c r="J90" s="2">
        <v>2009</v>
      </c>
      <c r="K90" s="2">
        <v>2009</v>
      </c>
      <c r="L90" s="2">
        <v>2010</v>
      </c>
      <c r="M90" s="2">
        <v>2011</v>
      </c>
      <c r="N90" s="2">
        <v>2012</v>
      </c>
      <c r="O90" s="2">
        <v>2013</v>
      </c>
      <c r="P90" s="2">
        <v>2014</v>
      </c>
      <c r="Q90" s="2">
        <v>2015</v>
      </c>
      <c r="R90" s="2">
        <v>2016</v>
      </c>
      <c r="S90" s="2">
        <v>2017</v>
      </c>
      <c r="T90" s="2">
        <f>S90+1</f>
        <v>2018</v>
      </c>
      <c r="U90" s="2">
        <f>T90+1</f>
        <v>2019</v>
      </c>
      <c r="V90" s="2">
        <f>U90+1</f>
        <v>2020</v>
      </c>
      <c r="W90" s="2">
        <f>V90+1</f>
        <v>2021</v>
      </c>
    </row>
    <row r="91" spans="2:23" x14ac:dyDescent="0.2">
      <c r="B91" s="11" t="s">
        <v>14</v>
      </c>
      <c r="C91" s="3"/>
      <c r="D91" s="3"/>
      <c r="E91" s="3"/>
      <c r="F91" s="3"/>
      <c r="G91" s="3"/>
      <c r="H91" s="3"/>
      <c r="I91" s="3"/>
      <c r="J91" s="3"/>
      <c r="K91" s="11"/>
      <c r="L91" s="3">
        <v>34.126186666666662</v>
      </c>
      <c r="M91" s="3">
        <v>176.762</v>
      </c>
      <c r="N91" s="3">
        <v>218.26586439888544</v>
      </c>
      <c r="O91" s="3">
        <v>428.45913413801242</v>
      </c>
      <c r="P91" s="3">
        <v>123.79423906852776</v>
      </c>
      <c r="Q91" s="3">
        <v>627.54479695246664</v>
      </c>
      <c r="R91" s="3">
        <v>1006.8884550793324</v>
      </c>
      <c r="S91" s="3">
        <v>766.50009072313753</v>
      </c>
      <c r="T91" s="3">
        <v>684.12626256328201</v>
      </c>
      <c r="U91" s="3">
        <v>311.21156907416025</v>
      </c>
      <c r="V91" s="3">
        <v>158.10615442380754</v>
      </c>
      <c r="W91" s="3">
        <v>123.93515045396587</v>
      </c>
    </row>
    <row r="92" spans="2:23" x14ac:dyDescent="0.2">
      <c r="B92" s="11" t="s">
        <v>15</v>
      </c>
      <c r="C92" s="3"/>
      <c r="D92" s="3"/>
      <c r="E92" s="3"/>
      <c r="F92" s="3"/>
      <c r="G92" s="3"/>
      <c r="H92" s="3"/>
      <c r="I92" s="3"/>
      <c r="J92" s="3"/>
      <c r="K92" s="11"/>
      <c r="L92" s="3">
        <v>28.347946666666665</v>
      </c>
      <c r="M92" s="3">
        <v>120.71134000000001</v>
      </c>
      <c r="N92" s="3">
        <v>113.83216666666665</v>
      </c>
      <c r="O92" s="3">
        <v>88.402153333333331</v>
      </c>
      <c r="P92" s="3">
        <v>57.7727</v>
      </c>
      <c r="Q92" s="3">
        <v>58.290101253185085</v>
      </c>
      <c r="R92" s="3">
        <v>76.161230216941831</v>
      </c>
      <c r="S92" s="3">
        <v>106.84912420260764</v>
      </c>
      <c r="T92" s="3">
        <v>117.59097394054679</v>
      </c>
      <c r="U92" s="3">
        <v>45.745954945011249</v>
      </c>
      <c r="V92" s="3">
        <v>24.082825156310566</v>
      </c>
      <c r="W92" s="3">
        <v>23.050830625551836</v>
      </c>
    </row>
    <row r="93" spans="2:23" x14ac:dyDescent="0.2">
      <c r="B93" s="11" t="s">
        <v>16</v>
      </c>
      <c r="C93" s="3"/>
      <c r="D93" s="3"/>
      <c r="E93" s="3"/>
      <c r="F93" s="3"/>
      <c r="G93" s="3"/>
      <c r="H93" s="3"/>
      <c r="I93" s="3"/>
      <c r="J93" s="3"/>
      <c r="K93" s="11"/>
      <c r="L93" s="3">
        <v>72.894719999999992</v>
      </c>
      <c r="M93" s="3">
        <v>340.18132000000003</v>
      </c>
      <c r="N93" s="3">
        <v>330.13051411779668</v>
      </c>
      <c r="O93" s="3">
        <v>356.02922510298777</v>
      </c>
      <c r="P93" s="3">
        <v>202.907645917585</v>
      </c>
      <c r="Q93" s="3">
        <v>448.06282245255454</v>
      </c>
      <c r="R93" s="3">
        <v>542.92098332722423</v>
      </c>
      <c r="S93" s="3">
        <v>470.13694751547831</v>
      </c>
      <c r="T93" s="3">
        <v>419.76683916682805</v>
      </c>
      <c r="U93" s="3">
        <v>191.60166413968716</v>
      </c>
      <c r="V93" s="3">
        <v>94.482558058986243</v>
      </c>
      <c r="W93" s="3">
        <v>78.354733873971426</v>
      </c>
    </row>
    <row r="94" spans="2:23" x14ac:dyDescent="0.2">
      <c r="B94" s="11" t="s">
        <v>17</v>
      </c>
      <c r="C94" s="3"/>
      <c r="D94" s="3"/>
      <c r="E94" s="3"/>
      <c r="F94" s="3"/>
      <c r="G94" s="3"/>
      <c r="H94" s="3"/>
      <c r="I94" s="3"/>
      <c r="J94" s="3"/>
      <c r="K94" s="11"/>
      <c r="L94" s="3">
        <v>8.4451199999999993</v>
      </c>
      <c r="M94" s="3">
        <v>42.308840000000004</v>
      </c>
      <c r="N94" s="3">
        <v>40.948918294099208</v>
      </c>
      <c r="O94" s="3">
        <v>42.921760751170922</v>
      </c>
      <c r="P94" s="3">
        <v>19.467953891052517</v>
      </c>
      <c r="Q94" s="3">
        <v>48.441052478020481</v>
      </c>
      <c r="R94" s="3">
        <v>46.6222130112426</v>
      </c>
      <c r="S94" s="3">
        <v>40.504628353783467</v>
      </c>
      <c r="T94" s="3">
        <v>40.055155377267376</v>
      </c>
      <c r="U94" s="3">
        <v>14.208103165397409</v>
      </c>
      <c r="V94" s="3">
        <v>9.9726966610653882</v>
      </c>
      <c r="W94" s="3">
        <v>9.515216276181544</v>
      </c>
    </row>
    <row r="95" spans="2:23" x14ac:dyDescent="0.2">
      <c r="B95" s="11" t="s">
        <v>18</v>
      </c>
      <c r="C95" s="3"/>
      <c r="D95" s="3"/>
      <c r="E95" s="3"/>
      <c r="F95" s="3"/>
      <c r="G95" s="3"/>
      <c r="H95" s="3"/>
      <c r="I95" s="3"/>
      <c r="J95" s="3"/>
      <c r="K95" s="11"/>
      <c r="L95" s="3">
        <v>6.1733333333333329</v>
      </c>
      <c r="M95" s="3">
        <v>27.198540000000001</v>
      </c>
      <c r="N95" s="3">
        <v>24.756243539114173</v>
      </c>
      <c r="O95" s="3">
        <v>26.452199541233995</v>
      </c>
      <c r="P95" s="3">
        <v>20.559661081385393</v>
      </c>
      <c r="Q95" s="3">
        <v>34.95258090007944</v>
      </c>
      <c r="R95" s="3">
        <v>43.253109066139132</v>
      </c>
      <c r="S95" s="3">
        <v>37.370832697635201</v>
      </c>
      <c r="T95" s="3">
        <v>34.194777912612153</v>
      </c>
      <c r="U95" s="3">
        <v>17.023117146977121</v>
      </c>
      <c r="V95" s="3">
        <v>9.6293036151860214</v>
      </c>
      <c r="W95" s="3">
        <v>8.0564225320317497</v>
      </c>
    </row>
    <row r="96" spans="2:23" x14ac:dyDescent="0.2">
      <c r="B96" s="11" t="s">
        <v>19</v>
      </c>
      <c r="C96" s="3"/>
      <c r="D96" s="3"/>
      <c r="E96" s="3"/>
      <c r="F96" s="3"/>
      <c r="G96" s="3"/>
      <c r="H96" s="3"/>
      <c r="I96" s="3"/>
      <c r="J96" s="3"/>
      <c r="K96" s="11"/>
      <c r="L96" s="3">
        <v>2.2717866666666664</v>
      </c>
      <c r="M96" s="3">
        <v>13.969900000000001</v>
      </c>
      <c r="N96" s="3">
        <v>12.781104999999998</v>
      </c>
      <c r="O96" s="3">
        <v>8.0878391556203866</v>
      </c>
      <c r="P96" s="3">
        <v>6.7308000000000003</v>
      </c>
      <c r="Q96" s="3">
        <v>7.613988885807732</v>
      </c>
      <c r="R96" s="3">
        <v>8.7504559711194645</v>
      </c>
      <c r="S96" s="3">
        <v>8.7679978756538652</v>
      </c>
      <c r="T96" s="3">
        <v>10.062198564434395</v>
      </c>
      <c r="U96" s="3">
        <v>2.4767969693188236</v>
      </c>
      <c r="V96" s="3">
        <v>2.1070182140196279</v>
      </c>
      <c r="W96" s="3">
        <v>1.9189958327740313</v>
      </c>
    </row>
    <row r="97" spans="2:23" x14ac:dyDescent="0.2">
      <c r="B97" s="11" t="s">
        <v>20</v>
      </c>
      <c r="C97" s="3"/>
      <c r="D97" s="3"/>
      <c r="E97" s="3"/>
      <c r="F97" s="3"/>
      <c r="G97" s="3"/>
      <c r="H97" s="3"/>
      <c r="I97" s="3"/>
      <c r="J97" s="3"/>
      <c r="K97" s="11"/>
      <c r="L97" s="3">
        <v>7.9512533333333328</v>
      </c>
      <c r="M97" s="3">
        <v>41.396520000000002</v>
      </c>
      <c r="N97" s="3">
        <v>37.383479293061747</v>
      </c>
      <c r="O97" s="3">
        <v>48.821072017550044</v>
      </c>
      <c r="P97" s="3">
        <v>23.584287111382274</v>
      </c>
      <c r="Q97" s="3">
        <v>109.0499303521201</v>
      </c>
      <c r="R97" s="3">
        <v>128.75053511738241</v>
      </c>
      <c r="S97" s="3">
        <v>107.15096838914447</v>
      </c>
      <c r="T97" s="3">
        <v>97.245700459684684</v>
      </c>
      <c r="U97" s="3">
        <v>47.070176351278832</v>
      </c>
      <c r="V97" s="3">
        <v>25.131985708530078</v>
      </c>
      <c r="W97" s="3">
        <v>18.68091748393195</v>
      </c>
    </row>
    <row r="98" spans="2:23" x14ac:dyDescent="0.2">
      <c r="B98" s="11" t="s">
        <v>21</v>
      </c>
      <c r="C98" s="3"/>
      <c r="D98" s="3"/>
      <c r="E98" s="3"/>
      <c r="F98" s="3"/>
      <c r="G98" s="3"/>
      <c r="H98" s="3"/>
      <c r="I98" s="3"/>
      <c r="J98" s="3"/>
      <c r="K98" s="11"/>
      <c r="L98" s="3">
        <v>31.409919999999996</v>
      </c>
      <c r="M98" s="3">
        <v>129.94857999999999</v>
      </c>
      <c r="N98" s="3">
        <v>129.87390196269874</v>
      </c>
      <c r="O98" s="3">
        <v>167.48562932512579</v>
      </c>
      <c r="P98" s="3">
        <v>81.452989695713597</v>
      </c>
      <c r="Q98" s="3">
        <v>519.16151600169906</v>
      </c>
      <c r="R98" s="3">
        <v>653.49788862387345</v>
      </c>
      <c r="S98" s="3">
        <v>517.66771835726274</v>
      </c>
      <c r="T98" s="3">
        <v>459.04382210842311</v>
      </c>
      <c r="U98" s="3">
        <v>210.89776489795079</v>
      </c>
      <c r="V98" s="3">
        <v>103.00577821407083</v>
      </c>
      <c r="W98" s="3">
        <v>78.220923363409554</v>
      </c>
    </row>
    <row r="99" spans="2:23" x14ac:dyDescent="0.2">
      <c r="B99" s="11" t="s">
        <v>22</v>
      </c>
      <c r="C99" s="3"/>
      <c r="D99" s="3"/>
      <c r="E99" s="3"/>
      <c r="F99" s="3"/>
      <c r="G99" s="3"/>
      <c r="H99" s="3"/>
      <c r="I99" s="3"/>
      <c r="J99" s="3"/>
      <c r="K99" s="11"/>
      <c r="L99" s="3">
        <v>8.4945066666666662</v>
      </c>
      <c r="M99" s="3">
        <v>49.94952</v>
      </c>
      <c r="N99" s="3">
        <v>44.650604374999986</v>
      </c>
      <c r="O99" s="3">
        <v>31.620275281502369</v>
      </c>
      <c r="P99" s="3">
        <v>20.933147435040635</v>
      </c>
      <c r="Q99" s="3">
        <v>37.151869211176567</v>
      </c>
      <c r="R99" s="3">
        <v>52.033609112733878</v>
      </c>
      <c r="S99" s="3">
        <v>64.531035980753003</v>
      </c>
      <c r="T99" s="3">
        <v>63.450876566179026</v>
      </c>
      <c r="U99" s="3">
        <v>15.528507166686067</v>
      </c>
      <c r="V99" s="3">
        <v>2.0617696501263545</v>
      </c>
      <c r="W99" s="3">
        <v>2.7430305756011641</v>
      </c>
    </row>
    <row r="100" spans="2:23" x14ac:dyDescent="0.2">
      <c r="B100" s="11" t="s">
        <v>23</v>
      </c>
      <c r="C100" s="3"/>
      <c r="D100" s="3"/>
      <c r="E100" s="3"/>
      <c r="F100" s="3"/>
      <c r="G100" s="3"/>
      <c r="H100" s="3"/>
      <c r="I100" s="3"/>
      <c r="J100" s="3"/>
      <c r="K100" s="11"/>
      <c r="L100" s="3">
        <v>13.087466666666666</v>
      </c>
      <c r="M100" s="3">
        <v>72.529440000000008</v>
      </c>
      <c r="N100" s="3">
        <v>59.116416118883535</v>
      </c>
      <c r="O100" s="3">
        <v>63.306087384245515</v>
      </c>
      <c r="P100" s="3">
        <v>30.676643082120357</v>
      </c>
      <c r="Q100" s="3">
        <v>204.56184760958638</v>
      </c>
      <c r="R100" s="3">
        <v>210.24619202724301</v>
      </c>
      <c r="S100" s="3">
        <v>176.33285747746933</v>
      </c>
      <c r="T100" s="3">
        <v>154.474848384155</v>
      </c>
      <c r="U100" s="3">
        <v>77.429031346677135</v>
      </c>
      <c r="V100" s="3">
        <v>37.072704875386535</v>
      </c>
      <c r="W100" s="3">
        <v>26.005194382095503</v>
      </c>
    </row>
    <row r="101" spans="2:23" x14ac:dyDescent="0.2">
      <c r="B101" s="11" t="s">
        <v>24</v>
      </c>
      <c r="C101" s="3"/>
      <c r="D101" s="3"/>
      <c r="E101" s="3"/>
      <c r="F101" s="3"/>
      <c r="G101" s="3"/>
      <c r="H101" s="3"/>
      <c r="I101" s="3"/>
      <c r="J101" s="3"/>
      <c r="K101" s="11"/>
      <c r="L101" s="3">
        <v>16.791466666666665</v>
      </c>
      <c r="M101" s="3">
        <v>80.28416</v>
      </c>
      <c r="N101" s="3">
        <v>83.182029592653379</v>
      </c>
      <c r="O101" s="3">
        <v>81.884314962357593</v>
      </c>
      <c r="P101" s="3">
        <v>42.839967333792075</v>
      </c>
      <c r="Q101" s="3">
        <v>87.312358511493571</v>
      </c>
      <c r="R101" s="3">
        <v>112.84117003411589</v>
      </c>
      <c r="S101" s="3">
        <v>101.63510549778998</v>
      </c>
      <c r="T101" s="3">
        <v>96.762511616066746</v>
      </c>
      <c r="U101" s="3">
        <v>52.983498384031151</v>
      </c>
      <c r="V101" s="3">
        <v>14.162870599556365</v>
      </c>
      <c r="W101" s="3">
        <v>13.079486071201629</v>
      </c>
    </row>
    <row r="102" spans="2:23" x14ac:dyDescent="0.2">
      <c r="B102" s="11" t="s">
        <v>25</v>
      </c>
      <c r="C102" s="3"/>
      <c r="D102" s="3"/>
      <c r="E102" s="3"/>
      <c r="F102" s="3"/>
      <c r="G102" s="3"/>
      <c r="H102" s="3"/>
      <c r="I102" s="3"/>
      <c r="J102" s="3"/>
      <c r="K102" s="11"/>
      <c r="L102" s="3">
        <v>12.44544</v>
      </c>
      <c r="M102" s="3">
        <v>56.506820000000005</v>
      </c>
      <c r="N102" s="3">
        <v>51.847833749999992</v>
      </c>
      <c r="O102" s="3">
        <v>39.703042628558777</v>
      </c>
      <c r="P102" s="3">
        <v>26.929560822591338</v>
      </c>
      <c r="Q102" s="3">
        <v>37.031263627344501</v>
      </c>
      <c r="R102" s="3">
        <v>43.644942256679641</v>
      </c>
      <c r="S102" s="3">
        <v>49.943165394656972</v>
      </c>
      <c r="T102" s="3">
        <v>46.781349054667174</v>
      </c>
      <c r="U102" s="3">
        <v>20.263861022741715</v>
      </c>
      <c r="V102" s="3">
        <v>6.8223504737586929</v>
      </c>
      <c r="W102" s="3">
        <v>7.123524843905388</v>
      </c>
    </row>
    <row r="103" spans="2:23" x14ac:dyDescent="0.2">
      <c r="B103" s="11" t="s">
        <v>26</v>
      </c>
      <c r="C103" s="3"/>
      <c r="D103" s="3"/>
      <c r="E103" s="3"/>
      <c r="F103" s="3"/>
      <c r="G103" s="3"/>
      <c r="H103" s="3"/>
      <c r="I103" s="3"/>
      <c r="J103" s="3"/>
      <c r="K103" s="11"/>
      <c r="L103" s="3">
        <v>8.0006399999999989</v>
      </c>
      <c r="M103" s="3">
        <v>18.47448</v>
      </c>
      <c r="N103" s="3">
        <v>15.867424985180673</v>
      </c>
      <c r="O103" s="3">
        <v>37.031496260606232</v>
      </c>
      <c r="P103" s="3">
        <v>25.693172525604151</v>
      </c>
      <c r="Q103" s="3">
        <v>84.090545489606626</v>
      </c>
      <c r="R103" s="3">
        <v>115.44473112853785</v>
      </c>
      <c r="S103" s="3">
        <v>101.56311343392113</v>
      </c>
      <c r="T103" s="3">
        <v>87.443826433935115</v>
      </c>
      <c r="U103" s="3">
        <v>31.681399076831919</v>
      </c>
      <c r="V103" s="3">
        <v>4.9334369854701965</v>
      </c>
      <c r="W103" s="3">
        <v>3.0832213636056904</v>
      </c>
    </row>
    <row r="104" spans="2:23" x14ac:dyDescent="0.2">
      <c r="B104" s="11" t="s">
        <v>27</v>
      </c>
      <c r="C104" s="3"/>
      <c r="D104" s="3"/>
      <c r="E104" s="3"/>
      <c r="F104" s="3"/>
      <c r="G104" s="3"/>
      <c r="H104" s="3"/>
      <c r="I104" s="3"/>
      <c r="J104" s="3"/>
      <c r="K104" s="11"/>
      <c r="L104" s="3">
        <v>0</v>
      </c>
      <c r="M104" s="3">
        <v>76.178719999999998</v>
      </c>
      <c r="N104" s="3">
        <v>65.310184249999992</v>
      </c>
      <c r="O104" s="3">
        <v>42.089766521257985</v>
      </c>
      <c r="P104" s="3">
        <v>14.08077164866112</v>
      </c>
      <c r="Q104" s="3">
        <v>47.501043329101762</v>
      </c>
      <c r="R104" s="3">
        <v>55.161553958639303</v>
      </c>
      <c r="S104" s="3">
        <v>55.280162221385389</v>
      </c>
      <c r="T104" s="3">
        <v>49.597070862912595</v>
      </c>
      <c r="U104" s="3">
        <v>19.554815969184503</v>
      </c>
      <c r="V104" s="3">
        <v>4.4007430167775397</v>
      </c>
      <c r="W104" s="3">
        <v>12.581133333333332</v>
      </c>
    </row>
    <row r="105" spans="2:23" x14ac:dyDescent="0.2">
      <c r="B105" s="11" t="s">
        <v>28</v>
      </c>
      <c r="C105" s="3"/>
      <c r="D105" s="3"/>
      <c r="E105" s="3"/>
      <c r="F105" s="3"/>
      <c r="G105" s="3"/>
      <c r="H105" s="3"/>
      <c r="I105" s="3"/>
      <c r="J105" s="3"/>
      <c r="K105" s="11"/>
      <c r="L105" s="3">
        <v>21.927679999999999</v>
      </c>
      <c r="M105" s="3">
        <v>104.80276000000001</v>
      </c>
      <c r="N105" s="3">
        <v>91.999814999999984</v>
      </c>
      <c r="O105" s="3">
        <v>69.631049687729387</v>
      </c>
      <c r="P105" s="3">
        <v>43.872995023235461</v>
      </c>
      <c r="Q105" s="3">
        <v>57.093255053253131</v>
      </c>
      <c r="R105" s="3">
        <v>65.693824337374267</v>
      </c>
      <c r="S105" s="3">
        <v>70.647144091657907</v>
      </c>
      <c r="T105" s="3">
        <v>76.54511661482897</v>
      </c>
      <c r="U105" s="3">
        <v>19.650515429640869</v>
      </c>
      <c r="V105" s="3">
        <v>16.437182913106497</v>
      </c>
      <c r="W105" s="3">
        <v>15.746653026932748</v>
      </c>
    </row>
    <row r="106" spans="2:23" s="22" customFormat="1" x14ac:dyDescent="0.2">
      <c r="B106" s="26" t="s">
        <v>29</v>
      </c>
      <c r="C106" s="21">
        <f t="shared" ref="C106:U106" si="57">SUM(C91:C105)</f>
        <v>0</v>
      </c>
      <c r="D106" s="21">
        <f t="shared" si="57"/>
        <v>0</v>
      </c>
      <c r="E106" s="21">
        <f t="shared" si="57"/>
        <v>0</v>
      </c>
      <c r="F106" s="21">
        <f t="shared" si="57"/>
        <v>0</v>
      </c>
      <c r="G106" s="21">
        <f t="shared" si="57"/>
        <v>0</v>
      </c>
      <c r="H106" s="21">
        <f t="shared" si="57"/>
        <v>0</v>
      </c>
      <c r="I106" s="21">
        <f t="shared" si="57"/>
        <v>0</v>
      </c>
      <c r="J106" s="21">
        <f t="shared" si="57"/>
        <v>0</v>
      </c>
      <c r="K106" s="21">
        <f t="shared" si="57"/>
        <v>0</v>
      </c>
      <c r="L106" s="21">
        <f t="shared" si="57"/>
        <v>272.3674666666667</v>
      </c>
      <c r="M106" s="21">
        <f t="shared" si="57"/>
        <v>1351.2029400000001</v>
      </c>
      <c r="N106" s="21">
        <f t="shared" si="57"/>
        <v>1319.9465013440401</v>
      </c>
      <c r="O106" s="21">
        <f t="shared" si="57"/>
        <v>1531.9250460912926</v>
      </c>
      <c r="P106" s="21">
        <f t="shared" si="57"/>
        <v>741.2965346366916</v>
      </c>
      <c r="Q106" s="21">
        <f t="shared" si="57"/>
        <v>2407.858972107495</v>
      </c>
      <c r="R106" s="21">
        <f t="shared" si="57"/>
        <v>3161.9108932685795</v>
      </c>
      <c r="S106" s="21">
        <f t="shared" si="57"/>
        <v>2674.8808922123376</v>
      </c>
      <c r="T106" s="21">
        <f t="shared" si="57"/>
        <v>2437.1413296258229</v>
      </c>
      <c r="U106" s="21">
        <f t="shared" si="57"/>
        <v>1077.326775085575</v>
      </c>
      <c r="V106" s="21">
        <f t="shared" ref="V106:W106" si="58">SUM(V91:V105)</f>
        <v>512.40937856615847</v>
      </c>
      <c r="W106" s="21">
        <f t="shared" si="58"/>
        <v>422.09543403849341</v>
      </c>
    </row>
    <row r="109" spans="2:23" x14ac:dyDescent="0.2">
      <c r="B109" s="1" t="s">
        <v>53</v>
      </c>
      <c r="C109" s="4"/>
      <c r="D109" s="4"/>
      <c r="E109" s="4"/>
      <c r="F109" s="4"/>
      <c r="G109" s="4"/>
      <c r="H109" s="4"/>
      <c r="I109" s="4"/>
      <c r="J109" s="2" t="s">
        <v>12</v>
      </c>
      <c r="K109" s="2" t="s">
        <v>13</v>
      </c>
      <c r="L109" s="4"/>
      <c r="M109" s="4"/>
      <c r="N109" s="4"/>
      <c r="O109" s="4"/>
      <c r="P109" s="4"/>
      <c r="Q109" s="4"/>
      <c r="R109" s="4"/>
      <c r="S109" s="4"/>
    </row>
    <row r="110" spans="2:23" x14ac:dyDescent="0.2">
      <c r="B110" s="4"/>
      <c r="C110" s="2">
        <v>2002</v>
      </c>
      <c r="D110" s="2">
        <v>2003</v>
      </c>
      <c r="E110" s="2">
        <v>2004</v>
      </c>
      <c r="F110" s="2">
        <v>2005</v>
      </c>
      <c r="G110" s="2">
        <v>2006</v>
      </c>
      <c r="H110" s="2">
        <v>2007</v>
      </c>
      <c r="I110" s="2">
        <v>2008</v>
      </c>
      <c r="J110" s="2">
        <v>2009</v>
      </c>
      <c r="K110" s="2">
        <v>2009</v>
      </c>
      <c r="L110" s="2">
        <v>2010</v>
      </c>
      <c r="M110" s="2">
        <v>2011</v>
      </c>
      <c r="N110" s="2">
        <v>2012</v>
      </c>
      <c r="O110" s="2">
        <v>2013</v>
      </c>
      <c r="P110" s="2">
        <v>2014</v>
      </c>
      <c r="Q110" s="2">
        <v>2015</v>
      </c>
      <c r="R110" s="2">
        <v>2016</v>
      </c>
      <c r="S110" s="2">
        <v>2017</v>
      </c>
      <c r="T110" s="2">
        <f>S110+1</f>
        <v>2018</v>
      </c>
      <c r="U110" s="2">
        <f>T110+1</f>
        <v>2019</v>
      </c>
      <c r="V110" s="2">
        <f>U110+1</f>
        <v>2020</v>
      </c>
      <c r="W110" s="2">
        <f>V110+1</f>
        <v>2021</v>
      </c>
    </row>
    <row r="111" spans="2:23" x14ac:dyDescent="0.2">
      <c r="B111" s="11" t="s">
        <v>14</v>
      </c>
      <c r="C111" s="3">
        <f>C71+C91</f>
        <v>11568.757799566294</v>
      </c>
      <c r="D111" s="3">
        <f t="shared" ref="D111:S111" si="59">D71+D91</f>
        <v>12721.26762769067</v>
      </c>
      <c r="E111" s="3">
        <f t="shared" si="59"/>
        <v>14215.457288840578</v>
      </c>
      <c r="F111" s="3">
        <f t="shared" si="59"/>
        <v>15899.882675127103</v>
      </c>
      <c r="G111" s="3">
        <f t="shared" si="59"/>
        <v>18193.501904304514</v>
      </c>
      <c r="H111" s="3">
        <f t="shared" si="59"/>
        <v>18442.962417455106</v>
      </c>
      <c r="I111" s="3">
        <f t="shared" si="59"/>
        <v>16492.341820697653</v>
      </c>
      <c r="J111" s="3">
        <f t="shared" si="59"/>
        <v>14341.131466427945</v>
      </c>
      <c r="K111" s="3">
        <f t="shared" si="59"/>
        <v>16363.647620686696</v>
      </c>
      <c r="L111" s="3">
        <f t="shared" si="59"/>
        <v>17678.095093206488</v>
      </c>
      <c r="M111" s="3">
        <f t="shared" si="59"/>
        <v>16962.99729354434</v>
      </c>
      <c r="N111" s="3">
        <f t="shared" si="59"/>
        <v>16224.288332144741</v>
      </c>
      <c r="O111" s="3">
        <f t="shared" si="59"/>
        <v>15734.490712753999</v>
      </c>
      <c r="P111" s="3">
        <f t="shared" si="59"/>
        <v>16283.850521216013</v>
      </c>
      <c r="Q111" s="3">
        <f t="shared" si="59"/>
        <v>18264.30883478219</v>
      </c>
      <c r="R111" s="3">
        <f t="shared" si="59"/>
        <v>19049.133907516883</v>
      </c>
      <c r="S111" s="3">
        <f t="shared" si="59"/>
        <v>19684.27389791008</v>
      </c>
      <c r="T111" s="3">
        <f t="shared" ref="T111:U111" si="60">T71+T91</f>
        <v>21149.691365786402</v>
      </c>
      <c r="U111" s="3">
        <f t="shared" si="60"/>
        <v>21890.919826403398</v>
      </c>
      <c r="V111" s="3">
        <f t="shared" ref="V111:W111" si="61">V71+V91</f>
        <v>19947.143963010061</v>
      </c>
      <c r="W111" s="3">
        <f t="shared" si="61"/>
        <v>22960.135086253555</v>
      </c>
    </row>
    <row r="112" spans="2:23" x14ac:dyDescent="0.2">
      <c r="B112" s="11" t="s">
        <v>15</v>
      </c>
      <c r="C112" s="3">
        <f t="shared" ref="C112:S112" si="62">C72+C92</f>
        <v>5251.6279824165304</v>
      </c>
      <c r="D112" s="3">
        <f t="shared" si="62"/>
        <v>5636.0164595495717</v>
      </c>
      <c r="E112" s="3">
        <f t="shared" si="62"/>
        <v>6024.0485593184048</v>
      </c>
      <c r="F112" s="3">
        <f t="shared" si="62"/>
        <v>6720.7140957538732</v>
      </c>
      <c r="G112" s="3">
        <f t="shared" si="62"/>
        <v>7547.3281746809616</v>
      </c>
      <c r="H112" s="3">
        <f t="shared" si="62"/>
        <v>8005.6385289510754</v>
      </c>
      <c r="I112" s="3">
        <f t="shared" si="62"/>
        <v>7130.3241840715473</v>
      </c>
      <c r="J112" s="3">
        <f t="shared" si="62"/>
        <v>5772.3181313100849</v>
      </c>
      <c r="K112" s="3">
        <f t="shared" si="62"/>
        <v>6284.1221623478914</v>
      </c>
      <c r="L112" s="3">
        <f t="shared" si="62"/>
        <v>7447.9610173805104</v>
      </c>
      <c r="M112" s="3">
        <f t="shared" si="62"/>
        <v>7210.7587914140104</v>
      </c>
      <c r="N112" s="3">
        <f t="shared" si="62"/>
        <v>6878.0579066690007</v>
      </c>
      <c r="O112" s="3">
        <f t="shared" si="62"/>
        <v>6693.5571522504906</v>
      </c>
      <c r="P112" s="3">
        <f t="shared" si="62"/>
        <v>6982.3793042733651</v>
      </c>
      <c r="Q112" s="3">
        <f t="shared" si="62"/>
        <v>7293.4782259438871</v>
      </c>
      <c r="R112" s="3">
        <f t="shared" si="62"/>
        <v>7309.6159926562195</v>
      </c>
      <c r="S112" s="3">
        <f t="shared" si="62"/>
        <v>7430.3100899780338</v>
      </c>
      <c r="T112" s="3">
        <f t="shared" ref="T112:U112" si="63">T72+T92</f>
        <v>8132.57027347845</v>
      </c>
      <c r="U112" s="3">
        <f t="shared" si="63"/>
        <v>8310.2802247803029</v>
      </c>
      <c r="V112" s="3">
        <f t="shared" ref="V112:W112" si="64">V72+V92</f>
        <v>7626.0700886234508</v>
      </c>
      <c r="W112" s="3">
        <f t="shared" si="64"/>
        <v>8749.9456847525435</v>
      </c>
    </row>
    <row r="113" spans="2:23" x14ac:dyDescent="0.2">
      <c r="B113" s="11" t="s">
        <v>16</v>
      </c>
      <c r="C113" s="3">
        <f t="shared" ref="C113:S113" si="65">C73+C93</f>
        <v>13310.893370608243</v>
      </c>
      <c r="D113" s="3">
        <f t="shared" si="65"/>
        <v>14713.15315273158</v>
      </c>
      <c r="E113" s="3">
        <f t="shared" si="65"/>
        <v>16183.787158483177</v>
      </c>
      <c r="F113" s="3">
        <f t="shared" si="65"/>
        <v>17934.735276421503</v>
      </c>
      <c r="G113" s="3">
        <f t="shared" si="65"/>
        <v>20738.436463575563</v>
      </c>
      <c r="H113" s="3">
        <f t="shared" si="65"/>
        <v>21637.440173405448</v>
      </c>
      <c r="I113" s="3">
        <f t="shared" si="65"/>
        <v>18511.370345918491</v>
      </c>
      <c r="J113" s="3">
        <f t="shared" si="65"/>
        <v>14839.384529905317</v>
      </c>
      <c r="K113" s="3">
        <f t="shared" si="65"/>
        <v>15921.533202416107</v>
      </c>
      <c r="L113" s="3">
        <f t="shared" si="65"/>
        <v>18646.654746146171</v>
      </c>
      <c r="M113" s="3">
        <f t="shared" si="65"/>
        <v>18050.015497309167</v>
      </c>
      <c r="N113" s="3">
        <f t="shared" si="65"/>
        <v>17411.452449185737</v>
      </c>
      <c r="O113" s="3">
        <f t="shared" si="65"/>
        <v>16948.321463318629</v>
      </c>
      <c r="P113" s="3">
        <f t="shared" si="65"/>
        <v>17896.327384389653</v>
      </c>
      <c r="Q113" s="3">
        <f t="shared" si="65"/>
        <v>19167.247556287755</v>
      </c>
      <c r="R113" s="3">
        <f t="shared" si="65"/>
        <v>19612.720087086716</v>
      </c>
      <c r="S113" s="3">
        <f t="shared" si="65"/>
        <v>20214.542430828442</v>
      </c>
      <c r="T113" s="3">
        <f t="shared" ref="T113:U113" si="66">T73+T93</f>
        <v>21851.720311222103</v>
      </c>
      <c r="U113" s="3">
        <f t="shared" si="66"/>
        <v>22521.031227078991</v>
      </c>
      <c r="V113" s="3">
        <f t="shared" ref="V113:W113" si="67">V73+V93</f>
        <v>20022.226631110305</v>
      </c>
      <c r="W113" s="3">
        <f t="shared" si="67"/>
        <v>23264.961276355567</v>
      </c>
    </row>
    <row r="114" spans="2:23" x14ac:dyDescent="0.2">
      <c r="B114" s="11" t="s">
        <v>17</v>
      </c>
      <c r="C114" s="3">
        <f t="shared" ref="C114:S114" si="68">C74+C94</f>
        <v>2063.0008135935686</v>
      </c>
      <c r="D114" s="3">
        <f t="shared" si="68"/>
        <v>2228.8822646709123</v>
      </c>
      <c r="E114" s="3">
        <f t="shared" si="68"/>
        <v>2372.4910976048704</v>
      </c>
      <c r="F114" s="3">
        <f t="shared" si="68"/>
        <v>2579.650949393761</v>
      </c>
      <c r="G114" s="3">
        <f t="shared" si="68"/>
        <v>2906.1205561544093</v>
      </c>
      <c r="H114" s="3">
        <f t="shared" si="68"/>
        <v>3089.8178205306813</v>
      </c>
      <c r="I114" s="3">
        <f t="shared" si="68"/>
        <v>2767.5238845842227</v>
      </c>
      <c r="J114" s="3">
        <f t="shared" si="68"/>
        <v>2274.7425633298562</v>
      </c>
      <c r="K114" s="3">
        <f t="shared" si="68"/>
        <v>2426.3277101532885</v>
      </c>
      <c r="L114" s="3">
        <f t="shared" si="68"/>
        <v>2883.7198969583173</v>
      </c>
      <c r="M114" s="3">
        <f t="shared" si="68"/>
        <v>2765.4320781705323</v>
      </c>
      <c r="N114" s="3">
        <f t="shared" si="68"/>
        <v>2607.7395612714909</v>
      </c>
      <c r="O114" s="3">
        <f t="shared" si="68"/>
        <v>2601.6043607455322</v>
      </c>
      <c r="P114" s="3">
        <f t="shared" si="68"/>
        <v>2641.4416373566146</v>
      </c>
      <c r="Q114" s="3">
        <f t="shared" si="68"/>
        <v>2815.7570895066788</v>
      </c>
      <c r="R114" s="3">
        <f t="shared" si="68"/>
        <v>2829.5035680876122</v>
      </c>
      <c r="S114" s="3">
        <f t="shared" si="68"/>
        <v>2844.5857327662943</v>
      </c>
      <c r="T114" s="3">
        <f t="shared" ref="T114:U114" si="69">T74+T94</f>
        <v>3038.9762895845765</v>
      </c>
      <c r="U114" s="3">
        <f t="shared" si="69"/>
        <v>3107.8292719221713</v>
      </c>
      <c r="V114" s="3">
        <f t="shared" ref="V114:W114" si="70">V74+V94</f>
        <v>2876.0134591423889</v>
      </c>
      <c r="W114" s="3">
        <f t="shared" si="70"/>
        <v>3298.7475822383394</v>
      </c>
    </row>
    <row r="115" spans="2:23" x14ac:dyDescent="0.2">
      <c r="B115" s="11" t="s">
        <v>18</v>
      </c>
      <c r="C115" s="3">
        <f t="shared" ref="C115:S115" si="71">C75+C95</f>
        <v>1140.5976258559776</v>
      </c>
      <c r="D115" s="3">
        <f t="shared" si="71"/>
        <v>1250.870084292156</v>
      </c>
      <c r="E115" s="3">
        <f t="shared" si="71"/>
        <v>1366.4667375050908</v>
      </c>
      <c r="F115" s="3">
        <f t="shared" si="71"/>
        <v>1572.8384197735081</v>
      </c>
      <c r="G115" s="3">
        <f t="shared" si="71"/>
        <v>1741.1109912983943</v>
      </c>
      <c r="H115" s="3">
        <f t="shared" si="71"/>
        <v>1830.7002196342378</v>
      </c>
      <c r="I115" s="3">
        <f t="shared" si="71"/>
        <v>1596.894045406221</v>
      </c>
      <c r="J115" s="3">
        <f t="shared" si="71"/>
        <v>1400.9349096403505</v>
      </c>
      <c r="K115" s="3">
        <f t="shared" si="71"/>
        <v>1475.5168822010146</v>
      </c>
      <c r="L115" s="3">
        <f t="shared" si="71"/>
        <v>1673.2764364422139</v>
      </c>
      <c r="M115" s="3">
        <f t="shared" si="71"/>
        <v>1617.9253947681314</v>
      </c>
      <c r="N115" s="3">
        <f t="shared" si="71"/>
        <v>1544.6598028635085</v>
      </c>
      <c r="O115" s="3">
        <f t="shared" si="71"/>
        <v>1670.5357670677106</v>
      </c>
      <c r="P115" s="3">
        <f t="shared" si="71"/>
        <v>1606.5964412319117</v>
      </c>
      <c r="Q115" s="3">
        <f t="shared" si="71"/>
        <v>1758.8439619615706</v>
      </c>
      <c r="R115" s="3">
        <f t="shared" si="71"/>
        <v>1761.0955134225833</v>
      </c>
      <c r="S115" s="3">
        <f t="shared" si="71"/>
        <v>1779.2440550357246</v>
      </c>
      <c r="T115" s="3">
        <f t="shared" ref="T115:U115" si="72">T75+T95</f>
        <v>1910.8745066907218</v>
      </c>
      <c r="U115" s="3">
        <f t="shared" si="72"/>
        <v>1971.7798997902171</v>
      </c>
      <c r="V115" s="3">
        <f t="shared" ref="V115:W115" si="73">V75+V95</f>
        <v>1780.9028949272554</v>
      </c>
      <c r="W115" s="3">
        <f t="shared" si="73"/>
        <v>2032.780518563093</v>
      </c>
    </row>
    <row r="116" spans="2:23" x14ac:dyDescent="0.2">
      <c r="B116" s="11" t="s">
        <v>19</v>
      </c>
      <c r="C116" s="3">
        <f t="shared" ref="C116:S116" si="74">C76+C96</f>
        <v>606.48469449582092</v>
      </c>
      <c r="D116" s="3">
        <f t="shared" si="74"/>
        <v>651.32490657093319</v>
      </c>
      <c r="E116" s="3">
        <f t="shared" si="74"/>
        <v>730.06450114404652</v>
      </c>
      <c r="F116" s="3">
        <f t="shared" si="74"/>
        <v>809.55284292133388</v>
      </c>
      <c r="G116" s="3">
        <f t="shared" si="74"/>
        <v>931.41901186458369</v>
      </c>
      <c r="H116" s="3">
        <f t="shared" si="74"/>
        <v>974.97060351592859</v>
      </c>
      <c r="I116" s="3">
        <f t="shared" si="74"/>
        <v>873.24061523649129</v>
      </c>
      <c r="J116" s="3">
        <f t="shared" si="74"/>
        <v>712.86429254658447</v>
      </c>
      <c r="K116" s="3">
        <f t="shared" si="74"/>
        <v>759.00287681350687</v>
      </c>
      <c r="L116" s="3">
        <f t="shared" si="74"/>
        <v>907.70232114725843</v>
      </c>
      <c r="M116" s="3">
        <f t="shared" si="74"/>
        <v>913.28562527052577</v>
      </c>
      <c r="N116" s="3">
        <f t="shared" si="74"/>
        <v>826.23510019559365</v>
      </c>
      <c r="O116" s="3">
        <f t="shared" si="74"/>
        <v>847.75847809652703</v>
      </c>
      <c r="P116" s="3">
        <f t="shared" si="74"/>
        <v>871.12468287967204</v>
      </c>
      <c r="Q116" s="3">
        <f t="shared" si="74"/>
        <v>925.20443465455355</v>
      </c>
      <c r="R116" s="3">
        <f t="shared" si="74"/>
        <v>920.05224917945725</v>
      </c>
      <c r="S116" s="3">
        <f t="shared" si="74"/>
        <v>939.14865634277464</v>
      </c>
      <c r="T116" s="3">
        <f t="shared" ref="T116:U116" si="75">T76+T96</f>
        <v>1012.281512917388</v>
      </c>
      <c r="U116" s="3">
        <f t="shared" si="75"/>
        <v>1046.7158014543559</v>
      </c>
      <c r="V116" s="3">
        <f t="shared" ref="V116:W116" si="76">V76+V96</f>
        <v>942.55752875449741</v>
      </c>
      <c r="W116" s="3">
        <f t="shared" si="76"/>
        <v>1100.243365397688</v>
      </c>
    </row>
    <row r="117" spans="2:23" x14ac:dyDescent="0.2">
      <c r="B117" s="11" t="s">
        <v>20</v>
      </c>
      <c r="C117" s="3">
        <f t="shared" ref="C117:S117" si="77">C77+C97</f>
        <v>2073.0285608057607</v>
      </c>
      <c r="D117" s="3">
        <f t="shared" si="77"/>
        <v>2297.5828787752375</v>
      </c>
      <c r="E117" s="3">
        <f t="shared" si="77"/>
        <v>2566.6989982853252</v>
      </c>
      <c r="F117" s="3">
        <f t="shared" si="77"/>
        <v>3012.5675037814572</v>
      </c>
      <c r="G117" s="3">
        <f t="shared" si="77"/>
        <v>3462.5651073790768</v>
      </c>
      <c r="H117" s="3">
        <f t="shared" si="77"/>
        <v>3634.0364169578984</v>
      </c>
      <c r="I117" s="3">
        <f t="shared" si="77"/>
        <v>3089.0784903641834</v>
      </c>
      <c r="J117" s="3">
        <f t="shared" si="77"/>
        <v>2528.6198434873404</v>
      </c>
      <c r="K117" s="3">
        <f t="shared" si="77"/>
        <v>2902.4805319561606</v>
      </c>
      <c r="L117" s="3">
        <f t="shared" si="77"/>
        <v>3250.3551551015348</v>
      </c>
      <c r="M117" s="3">
        <f t="shared" si="77"/>
        <v>3098.4506696656576</v>
      </c>
      <c r="N117" s="3">
        <f t="shared" si="77"/>
        <v>2959.1513337275551</v>
      </c>
      <c r="O117" s="3">
        <f t="shared" si="77"/>
        <v>2900.2775443446367</v>
      </c>
      <c r="P117" s="3">
        <f t="shared" si="77"/>
        <v>3048.1279114388826</v>
      </c>
      <c r="Q117" s="3">
        <f t="shared" si="77"/>
        <v>3329.2918744570989</v>
      </c>
      <c r="R117" s="3">
        <f t="shared" si="77"/>
        <v>3401.1870335818053</v>
      </c>
      <c r="S117" s="3">
        <f t="shared" si="77"/>
        <v>3475.3545535042331</v>
      </c>
      <c r="T117" s="3">
        <f t="shared" ref="T117:U117" si="78">T77+T97</f>
        <v>3756.0554577672606</v>
      </c>
      <c r="U117" s="3">
        <f t="shared" si="78"/>
        <v>3893.763594721805</v>
      </c>
      <c r="V117" s="3">
        <f t="shared" ref="V117:W117" si="79">V77+V97</f>
        <v>3524.6984171867957</v>
      </c>
      <c r="W117" s="3">
        <f t="shared" si="79"/>
        <v>4029.736700491866</v>
      </c>
    </row>
    <row r="118" spans="2:23" x14ac:dyDescent="0.2">
      <c r="B118" s="11" t="s">
        <v>21</v>
      </c>
      <c r="C118" s="3">
        <f t="shared" ref="C118:S118" si="80">C78+C98</f>
        <v>7198.8977104544201</v>
      </c>
      <c r="D118" s="3">
        <f t="shared" si="80"/>
        <v>7954.7896748839048</v>
      </c>
      <c r="E118" s="3">
        <f t="shared" si="80"/>
        <v>8859.5280599441776</v>
      </c>
      <c r="F118" s="3">
        <f t="shared" si="80"/>
        <v>10094.257524508783</v>
      </c>
      <c r="G118" s="3">
        <f t="shared" si="80"/>
        <v>11526.448234947413</v>
      </c>
      <c r="H118" s="3">
        <f t="shared" si="80"/>
        <v>11794.951659937728</v>
      </c>
      <c r="I118" s="3">
        <f t="shared" si="80"/>
        <v>10016.000269877091</v>
      </c>
      <c r="J118" s="3">
        <f t="shared" si="80"/>
        <v>8379.6139403130146</v>
      </c>
      <c r="K118" s="3">
        <f t="shared" si="80"/>
        <v>9814.7233322188149</v>
      </c>
      <c r="L118" s="3">
        <f t="shared" si="80"/>
        <v>11099.257977765426</v>
      </c>
      <c r="M118" s="3">
        <f t="shared" si="80"/>
        <v>10605.323764653027</v>
      </c>
      <c r="N118" s="3">
        <f t="shared" si="80"/>
        <v>10142.043800724037</v>
      </c>
      <c r="O118" s="3">
        <f t="shared" si="80"/>
        <v>9699.3299850477833</v>
      </c>
      <c r="P118" s="3">
        <f t="shared" si="80"/>
        <v>9962.0353563819699</v>
      </c>
      <c r="Q118" s="3">
        <f t="shared" si="80"/>
        <v>11117.870449337246</v>
      </c>
      <c r="R118" s="3">
        <f t="shared" si="80"/>
        <v>11414.628014925953</v>
      </c>
      <c r="S118" s="3">
        <f t="shared" si="80"/>
        <v>11722.119745487173</v>
      </c>
      <c r="T118" s="3">
        <f t="shared" ref="T118:U118" si="81">T78+T98</f>
        <v>12644.843870690123</v>
      </c>
      <c r="U118" s="3">
        <f t="shared" si="81"/>
        <v>12952.756509128152</v>
      </c>
      <c r="V118" s="3">
        <f t="shared" ref="V118:W118" si="82">V78+V98</f>
        <v>11813.703236695801</v>
      </c>
      <c r="W118" s="3">
        <f t="shared" si="82"/>
        <v>13518.06732270224</v>
      </c>
    </row>
    <row r="119" spans="2:23" x14ac:dyDescent="0.2">
      <c r="B119" s="11" t="s">
        <v>22</v>
      </c>
      <c r="C119" s="3">
        <f t="shared" ref="C119:S119" si="83">C79+C99</f>
        <v>2431.9504497752118</v>
      </c>
      <c r="D119" s="3">
        <f t="shared" si="83"/>
        <v>2653.14635588078</v>
      </c>
      <c r="E119" s="3">
        <f t="shared" si="83"/>
        <v>2868.1445365705395</v>
      </c>
      <c r="F119" s="3">
        <f t="shared" si="83"/>
        <v>3241.4575751777702</v>
      </c>
      <c r="G119" s="3">
        <f t="shared" si="83"/>
        <v>3695.5044747959219</v>
      </c>
      <c r="H119" s="3">
        <f t="shared" si="83"/>
        <v>3839.7697552114291</v>
      </c>
      <c r="I119" s="3">
        <f t="shared" si="83"/>
        <v>3459.6412092787023</v>
      </c>
      <c r="J119" s="3">
        <f t="shared" si="83"/>
        <v>2936.6836090320712</v>
      </c>
      <c r="K119" s="3">
        <f t="shared" si="83"/>
        <v>3122.2568733308949</v>
      </c>
      <c r="L119" s="3">
        <f t="shared" si="83"/>
        <v>3567.2258302778091</v>
      </c>
      <c r="M119" s="3">
        <f t="shared" si="83"/>
        <v>3518.4041798658809</v>
      </c>
      <c r="N119" s="3">
        <f t="shared" si="83"/>
        <v>3339.0836743559353</v>
      </c>
      <c r="O119" s="3">
        <f t="shared" si="83"/>
        <v>3220.0723117030088</v>
      </c>
      <c r="P119" s="3">
        <f t="shared" si="83"/>
        <v>3383.0443881814417</v>
      </c>
      <c r="Q119" s="3">
        <f t="shared" si="83"/>
        <v>3577.8920870954689</v>
      </c>
      <c r="R119" s="3">
        <f t="shared" si="83"/>
        <v>3669.3988715061869</v>
      </c>
      <c r="S119" s="3">
        <f t="shared" si="83"/>
        <v>3730.3489774965742</v>
      </c>
      <c r="T119" s="3">
        <f t="shared" ref="T119:U119" si="84">T79+T99</f>
        <v>3996.5143969648484</v>
      </c>
      <c r="U119" s="3">
        <f t="shared" si="84"/>
        <v>4022.1356125776247</v>
      </c>
      <c r="V119" s="3">
        <f t="shared" ref="V119:W119" si="85">V79+V99</f>
        <v>3662.7076684322583</v>
      </c>
      <c r="W119" s="3">
        <f t="shared" si="85"/>
        <v>4255.1706589249006</v>
      </c>
    </row>
    <row r="120" spans="2:23" x14ac:dyDescent="0.2">
      <c r="B120" s="11" t="s">
        <v>23</v>
      </c>
      <c r="C120" s="3">
        <f t="shared" ref="C120:S120" si="86">C80+C100</f>
        <v>3388.6875600831645</v>
      </c>
      <c r="D120" s="3">
        <f t="shared" si="86"/>
        <v>3696.6407944441671</v>
      </c>
      <c r="E120" s="3">
        <f t="shared" si="86"/>
        <v>4051.6330077247694</v>
      </c>
      <c r="F120" s="3">
        <f t="shared" si="86"/>
        <v>4662.6836916032516</v>
      </c>
      <c r="G120" s="3">
        <f t="shared" si="86"/>
        <v>5374.6341479992689</v>
      </c>
      <c r="H120" s="3">
        <f t="shared" si="86"/>
        <v>5699.7017485534834</v>
      </c>
      <c r="I120" s="3">
        <f t="shared" si="86"/>
        <v>5029.3842353783848</v>
      </c>
      <c r="J120" s="3">
        <f t="shared" si="86"/>
        <v>4131.0772752373978</v>
      </c>
      <c r="K120" s="3">
        <f t="shared" si="86"/>
        <v>4479.3534661714993</v>
      </c>
      <c r="L120" s="3">
        <f t="shared" si="86"/>
        <v>5215.3160353325266</v>
      </c>
      <c r="M120" s="3">
        <f t="shared" si="86"/>
        <v>4982.9937309720262</v>
      </c>
      <c r="N120" s="3">
        <f t="shared" si="86"/>
        <v>4776.1185765483997</v>
      </c>
      <c r="O120" s="3">
        <f t="shared" si="86"/>
        <v>4805.1435077295801</v>
      </c>
      <c r="P120" s="3">
        <f t="shared" si="86"/>
        <v>4876.4106042116564</v>
      </c>
      <c r="Q120" s="3">
        <f t="shared" si="86"/>
        <v>5279.0585637308886</v>
      </c>
      <c r="R120" s="3">
        <f t="shared" si="86"/>
        <v>5304.5551625520984</v>
      </c>
      <c r="S120" s="3">
        <f t="shared" si="86"/>
        <v>5351.0280744231532</v>
      </c>
      <c r="T120" s="3">
        <f t="shared" ref="T120:U120" si="87">T80+T100</f>
        <v>5715.8081839404867</v>
      </c>
      <c r="U120" s="3">
        <f t="shared" si="87"/>
        <v>5903.022332376032</v>
      </c>
      <c r="V120" s="3">
        <f t="shared" ref="V120:W120" si="88">V80+V100</f>
        <v>5269.0966886206479</v>
      </c>
      <c r="W120" s="3">
        <f t="shared" si="88"/>
        <v>6002.5696677219275</v>
      </c>
    </row>
    <row r="121" spans="2:23" x14ac:dyDescent="0.2">
      <c r="B121" s="11" t="s">
        <v>24</v>
      </c>
      <c r="C121" s="3">
        <f t="shared" ref="C121:S121" si="89">C81+C101</f>
        <v>3611.9948060055904</v>
      </c>
      <c r="D121" s="3">
        <f t="shared" si="89"/>
        <v>3914.793049573731</v>
      </c>
      <c r="E121" s="3">
        <f t="shared" si="89"/>
        <v>4255.1182681854007</v>
      </c>
      <c r="F121" s="3">
        <f t="shared" si="89"/>
        <v>4680.2812271228195</v>
      </c>
      <c r="G121" s="3">
        <f t="shared" si="89"/>
        <v>5292.9198370747799</v>
      </c>
      <c r="H121" s="3">
        <f t="shared" si="89"/>
        <v>5561.5582434169773</v>
      </c>
      <c r="I121" s="3">
        <f t="shared" si="89"/>
        <v>4796.2833818274394</v>
      </c>
      <c r="J121" s="3">
        <f t="shared" si="89"/>
        <v>3840.3552549757505</v>
      </c>
      <c r="K121" s="3">
        <f t="shared" si="89"/>
        <v>4222.7868809470292</v>
      </c>
      <c r="L121" s="3">
        <f t="shared" si="89"/>
        <v>4974.7824055325336</v>
      </c>
      <c r="M121" s="3">
        <f t="shared" si="89"/>
        <v>4800.5980500186597</v>
      </c>
      <c r="N121" s="3">
        <f t="shared" si="89"/>
        <v>4628.1858915584735</v>
      </c>
      <c r="O121" s="3">
        <f t="shared" si="89"/>
        <v>4495.5233545043975</v>
      </c>
      <c r="P121" s="3">
        <f t="shared" si="89"/>
        <v>4668.0308124036892</v>
      </c>
      <c r="Q121" s="3">
        <f t="shared" si="89"/>
        <v>5261.6382413848578</v>
      </c>
      <c r="R121" s="3">
        <f t="shared" si="89"/>
        <v>5688.5734760855366</v>
      </c>
      <c r="S121" s="3">
        <f t="shared" si="89"/>
        <v>5986.558350655896</v>
      </c>
      <c r="T121" s="3">
        <f t="shared" ref="T121:U121" si="90">T81+T101</f>
        <v>6542.3683030006623</v>
      </c>
      <c r="U121" s="3">
        <f t="shared" si="90"/>
        <v>6782.8885592905899</v>
      </c>
      <c r="V121" s="3">
        <f t="shared" ref="V121:W121" si="91">V81+V101</f>
        <v>6092.8602930103025</v>
      </c>
      <c r="W121" s="3">
        <f t="shared" si="91"/>
        <v>7040.8555464701094</v>
      </c>
    </row>
    <row r="122" spans="2:23" x14ac:dyDescent="0.2">
      <c r="B122" s="11" t="s">
        <v>25</v>
      </c>
      <c r="C122" s="3">
        <f t="shared" ref="C122:S122" si="92">C82+C102</f>
        <v>2226.8255319906866</v>
      </c>
      <c r="D122" s="3">
        <f t="shared" si="92"/>
        <v>2426.8552912530185</v>
      </c>
      <c r="E122" s="3">
        <f t="shared" si="92"/>
        <v>2570.5831307994727</v>
      </c>
      <c r="F122" s="3">
        <f t="shared" si="92"/>
        <v>2846.7333318233859</v>
      </c>
      <c r="G122" s="3">
        <f t="shared" si="92"/>
        <v>3213.3586249275991</v>
      </c>
      <c r="H122" s="3">
        <f t="shared" si="92"/>
        <v>3411.74863597289</v>
      </c>
      <c r="I122" s="3">
        <f t="shared" si="92"/>
        <v>2999.5809693781921</v>
      </c>
      <c r="J122" s="3">
        <f t="shared" si="92"/>
        <v>2378.8605761962854</v>
      </c>
      <c r="K122" s="3">
        <f t="shared" si="92"/>
        <v>2545.4772650260848</v>
      </c>
      <c r="L122" s="3">
        <f t="shared" si="92"/>
        <v>3118.4602757287789</v>
      </c>
      <c r="M122" s="3">
        <f t="shared" si="92"/>
        <v>2914.1047073858381</v>
      </c>
      <c r="N122" s="3">
        <f t="shared" si="92"/>
        <v>2825.701439417659</v>
      </c>
      <c r="O122" s="3">
        <f t="shared" si="92"/>
        <v>2855.7807881828217</v>
      </c>
      <c r="P122" s="3">
        <f t="shared" si="92"/>
        <v>2955.6146638490109</v>
      </c>
      <c r="Q122" s="3">
        <f t="shared" si="92"/>
        <v>3112.7914709621086</v>
      </c>
      <c r="R122" s="3">
        <f t="shared" si="92"/>
        <v>3116.7151594401271</v>
      </c>
      <c r="S122" s="3">
        <f t="shared" si="92"/>
        <v>3126.2674015632497</v>
      </c>
      <c r="T122" s="3">
        <f t="shared" ref="T122:U122" si="93">T82+T102</f>
        <v>3376.6078207753935</v>
      </c>
      <c r="U122" s="3">
        <f t="shared" si="93"/>
        <v>3476.3964355826797</v>
      </c>
      <c r="V122" s="3">
        <f t="shared" ref="V122:W122" si="94">V82+V102</f>
        <v>3132.0717035080961</v>
      </c>
      <c r="W122" s="3">
        <f t="shared" si="94"/>
        <v>3660.8670556699021</v>
      </c>
    </row>
    <row r="123" spans="2:23" x14ac:dyDescent="0.2">
      <c r="B123" s="11" t="s">
        <v>26</v>
      </c>
      <c r="C123" s="3">
        <f t="shared" ref="C123:S123" si="95">C83+C103</f>
        <v>1540.1988769589941</v>
      </c>
      <c r="D123" s="3">
        <f t="shared" si="95"/>
        <v>1650.7676434352165</v>
      </c>
      <c r="E123" s="3">
        <f t="shared" si="95"/>
        <v>1823.6975112508378</v>
      </c>
      <c r="F123" s="3">
        <f t="shared" si="95"/>
        <v>2140.710475109287</v>
      </c>
      <c r="G123" s="3">
        <f t="shared" si="95"/>
        <v>2476.0729342800705</v>
      </c>
      <c r="H123" s="3">
        <f t="shared" si="95"/>
        <v>2552.7564706209009</v>
      </c>
      <c r="I123" s="3">
        <f t="shared" si="95"/>
        <v>2175.1475073566558</v>
      </c>
      <c r="J123" s="3">
        <f t="shared" si="95"/>
        <v>1832.5756520528787</v>
      </c>
      <c r="K123" s="3">
        <f t="shared" si="95"/>
        <v>2368.0955220783048</v>
      </c>
      <c r="L123" s="3">
        <f t="shared" si="95"/>
        <v>2721.2296367675235</v>
      </c>
      <c r="M123" s="3">
        <f t="shared" si="95"/>
        <v>2620.1963843038188</v>
      </c>
      <c r="N123" s="3">
        <f t="shared" si="95"/>
        <v>2534.1401363570017</v>
      </c>
      <c r="O123" s="3">
        <f t="shared" si="95"/>
        <v>2488.0559711905717</v>
      </c>
      <c r="P123" s="3">
        <f t="shared" si="95"/>
        <v>2669.346316757275</v>
      </c>
      <c r="Q123" s="3">
        <f t="shared" si="95"/>
        <v>2944.2533782987166</v>
      </c>
      <c r="R123" s="3">
        <f t="shared" si="95"/>
        <v>3083.3664772353618</v>
      </c>
      <c r="S123" s="3">
        <f t="shared" si="95"/>
        <v>3300.8014748713254</v>
      </c>
      <c r="T123" s="3">
        <f t="shared" ref="T123:U123" si="96">T83+T103</f>
        <v>3517.3665646315558</v>
      </c>
      <c r="U123" s="3">
        <f t="shared" si="96"/>
        <v>3591.3026261146351</v>
      </c>
      <c r="V123" s="3">
        <f t="shared" ref="V123:W123" si="97">V83+V103</f>
        <v>3235.7282230232154</v>
      </c>
      <c r="W123" s="3">
        <f t="shared" si="97"/>
        <v>3958.8967579493583</v>
      </c>
    </row>
    <row r="124" spans="2:23" x14ac:dyDescent="0.2">
      <c r="B124" s="11" t="s">
        <v>27</v>
      </c>
      <c r="C124" s="3">
        <f t="shared" ref="C124:S124" si="98">C84+C104</f>
        <v>9159.3181651845189</v>
      </c>
      <c r="D124" s="3">
        <f t="shared" si="98"/>
        <v>10114.817060834879</v>
      </c>
      <c r="E124" s="3">
        <f t="shared" si="98"/>
        <v>11147.5191445088</v>
      </c>
      <c r="F124" s="3">
        <f t="shared" si="98"/>
        <v>12629.362117426237</v>
      </c>
      <c r="G124" s="3">
        <f t="shared" si="98"/>
        <v>14458.053579608779</v>
      </c>
      <c r="H124" s="3">
        <f t="shared" si="98"/>
        <v>14957.771324530751</v>
      </c>
      <c r="I124" s="3">
        <f t="shared" si="98"/>
        <v>13715.612294499315</v>
      </c>
      <c r="J124" s="3">
        <f t="shared" si="98"/>
        <v>12478.291984103591</v>
      </c>
      <c r="K124" s="3">
        <f t="shared" si="98"/>
        <v>14151.337377905933</v>
      </c>
      <c r="L124" s="3">
        <f t="shared" si="98"/>
        <v>14676.14975525408</v>
      </c>
      <c r="M124" s="3">
        <f t="shared" si="98"/>
        <v>14081.343622336313</v>
      </c>
      <c r="N124" s="3">
        <f t="shared" si="98"/>
        <v>13255.713611138628</v>
      </c>
      <c r="O124" s="3">
        <f t="shared" si="98"/>
        <v>12998.260848611932</v>
      </c>
      <c r="P124" s="3">
        <f t="shared" si="98"/>
        <v>13776.041884351316</v>
      </c>
      <c r="Q124" s="3">
        <f t="shared" si="98"/>
        <v>14690.23430647444</v>
      </c>
      <c r="R124" s="3">
        <f t="shared" si="98"/>
        <v>15264.069128128129</v>
      </c>
      <c r="S124" s="3">
        <f t="shared" si="98"/>
        <v>16289.087301833957</v>
      </c>
      <c r="T124" s="3">
        <f t="shared" ref="T124:U124" si="99">T84+T104</f>
        <v>17537.007869776568</v>
      </c>
      <c r="U124" s="3">
        <f t="shared" si="99"/>
        <v>18557.82583981501</v>
      </c>
      <c r="V124" s="3">
        <f t="shared" ref="V124:W124" si="100">V84+V104</f>
        <v>16955.728597563022</v>
      </c>
      <c r="W124" s="3">
        <f t="shared" si="100"/>
        <v>19751.56918942765</v>
      </c>
    </row>
    <row r="125" spans="2:23" x14ac:dyDescent="0.2">
      <c r="B125" s="11" t="s">
        <v>28</v>
      </c>
      <c r="C125" s="3">
        <f t="shared" ref="C125:S125" si="101">C85+C105</f>
        <v>5045.451703108517</v>
      </c>
      <c r="D125" s="3">
        <f t="shared" si="101"/>
        <v>5397.9877246364913</v>
      </c>
      <c r="E125" s="3">
        <f t="shared" si="101"/>
        <v>5854.7935559486759</v>
      </c>
      <c r="F125" s="3">
        <f t="shared" si="101"/>
        <v>6474.9959661642961</v>
      </c>
      <c r="G125" s="3">
        <f t="shared" si="101"/>
        <v>7271.8384504799897</v>
      </c>
      <c r="H125" s="3">
        <f t="shared" si="101"/>
        <v>7684.8115423523923</v>
      </c>
      <c r="I125" s="3">
        <f t="shared" si="101"/>
        <v>6842.5700938792388</v>
      </c>
      <c r="J125" s="3">
        <f t="shared" si="101"/>
        <v>5628.7974831550873</v>
      </c>
      <c r="K125" s="3">
        <f t="shared" si="101"/>
        <v>6033.3509145812068</v>
      </c>
      <c r="L125" s="3">
        <f t="shared" si="101"/>
        <v>7091.2469962945615</v>
      </c>
      <c r="M125" s="3">
        <f t="shared" si="101"/>
        <v>6800.0503086451617</v>
      </c>
      <c r="N125" s="3">
        <f t="shared" si="101"/>
        <v>6430.5438118743523</v>
      </c>
      <c r="O125" s="3">
        <f t="shared" si="101"/>
        <v>6282.0904155068956</v>
      </c>
      <c r="P125" s="3">
        <f t="shared" si="101"/>
        <v>6427.2641188170319</v>
      </c>
      <c r="Q125" s="3">
        <f t="shared" si="101"/>
        <v>6818.6952310083207</v>
      </c>
      <c r="R125" s="3">
        <f t="shared" si="101"/>
        <v>6869.3990039987129</v>
      </c>
      <c r="S125" s="3">
        <f t="shared" si="101"/>
        <v>6928.4195313053333</v>
      </c>
      <c r="T125" s="3">
        <f t="shared" ref="T125:U125" si="102">T85+T105</f>
        <v>7440.8720732865513</v>
      </c>
      <c r="U125" s="3">
        <f t="shared" si="102"/>
        <v>7698.6595608378138</v>
      </c>
      <c r="V125" s="3">
        <f t="shared" ref="V125" si="103">V85+V105</f>
        <v>7050.0354524523491</v>
      </c>
      <c r="W125" s="3">
        <f>W85+W105</f>
        <v>8168.1019550208321</v>
      </c>
    </row>
    <row r="126" spans="2:23" s="22" customFormat="1" x14ac:dyDescent="0.2">
      <c r="B126" s="26" t="s">
        <v>29</v>
      </c>
      <c r="C126" s="21">
        <f t="shared" ref="C126:S126" si="104">SUM(C111:C125)</f>
        <v>70617.715650903294</v>
      </c>
      <c r="D126" s="21">
        <f t="shared" si="104"/>
        <v>77308.894969223242</v>
      </c>
      <c r="E126" s="21">
        <f t="shared" si="104"/>
        <v>84890.031556114162</v>
      </c>
      <c r="F126" s="21">
        <f t="shared" si="104"/>
        <v>95300.423672108373</v>
      </c>
      <c r="G126" s="21">
        <f t="shared" si="104"/>
        <v>108829.31249337133</v>
      </c>
      <c r="H126" s="21">
        <f t="shared" si="104"/>
        <v>113118.63556104692</v>
      </c>
      <c r="I126" s="21">
        <f t="shared" si="104"/>
        <v>99494.993347753829</v>
      </c>
      <c r="J126" s="21">
        <f t="shared" si="104"/>
        <v>83476.251511713563</v>
      </c>
      <c r="K126" s="21">
        <f t="shared" si="104"/>
        <v>92870.012618834444</v>
      </c>
      <c r="L126" s="21">
        <f t="shared" si="104"/>
        <v>104951.43357933573</v>
      </c>
      <c r="M126" s="21">
        <f t="shared" si="104"/>
        <v>100941.88009832308</v>
      </c>
      <c r="N126" s="21">
        <f t="shared" si="104"/>
        <v>96383.115428032121</v>
      </c>
      <c r="O126" s="21">
        <f t="shared" si="104"/>
        <v>94240.802661054506</v>
      </c>
      <c r="P126" s="21">
        <f t="shared" si="104"/>
        <v>98047.636027739514</v>
      </c>
      <c r="Q126" s="21">
        <f t="shared" si="104"/>
        <v>106356.56570588578</v>
      </c>
      <c r="R126" s="21">
        <f t="shared" si="104"/>
        <v>109294.01364540338</v>
      </c>
      <c r="S126" s="21">
        <f t="shared" si="104"/>
        <v>112802.09027400226</v>
      </c>
      <c r="T126" s="21">
        <f t="shared" ref="T126:U126" si="105">SUM(T111:T125)</f>
        <v>121623.55880051308</v>
      </c>
      <c r="U126" s="21">
        <f t="shared" si="105"/>
        <v>125727.30732187376</v>
      </c>
      <c r="V126" s="21">
        <f t="shared" ref="V126:W126" si="106">SUM(V111:V125)</f>
        <v>113931.54484606042</v>
      </c>
      <c r="W126" s="21">
        <f t="shared" si="106"/>
        <v>131792.6483679396</v>
      </c>
    </row>
    <row r="129" spans="2:23" x14ac:dyDescent="0.2">
      <c r="B129" s="22" t="s">
        <v>68</v>
      </c>
    </row>
    <row r="131" spans="2:23" x14ac:dyDescent="0.2">
      <c r="C131" s="2">
        <v>2002</v>
      </c>
      <c r="D131" s="2">
        <v>2003</v>
      </c>
      <c r="E131" s="2">
        <v>2004</v>
      </c>
      <c r="F131" s="2">
        <v>2005</v>
      </c>
      <c r="G131" s="2">
        <v>2006</v>
      </c>
      <c r="H131" s="2">
        <v>2007</v>
      </c>
      <c r="I131" s="2">
        <v>2008</v>
      </c>
      <c r="J131" s="2">
        <v>2009</v>
      </c>
      <c r="K131" s="2">
        <v>2009</v>
      </c>
      <c r="L131" s="2">
        <v>2010</v>
      </c>
      <c r="M131" s="2">
        <v>2011</v>
      </c>
      <c r="N131" s="2">
        <v>2012</v>
      </c>
      <c r="O131" s="2">
        <v>2013</v>
      </c>
      <c r="P131" s="2">
        <v>2014</v>
      </c>
      <c r="Q131" s="2">
        <v>2015</v>
      </c>
      <c r="R131" s="2">
        <v>2016</v>
      </c>
      <c r="S131" s="2">
        <v>2017</v>
      </c>
      <c r="T131" s="2">
        <f>S131+1</f>
        <v>2018</v>
      </c>
      <c r="U131" s="2">
        <f>T131+1</f>
        <v>2019</v>
      </c>
      <c r="V131" s="2">
        <f>U131+1</f>
        <v>2020</v>
      </c>
      <c r="W131" s="2">
        <f>V131+1</f>
        <v>2021</v>
      </c>
    </row>
    <row r="132" spans="2:23" x14ac:dyDescent="0.2">
      <c r="B132" s="11" t="s">
        <v>14</v>
      </c>
      <c r="V132" s="3">
        <v>3703.9145983900003</v>
      </c>
      <c r="W132" s="3">
        <v>2160.9909699999998</v>
      </c>
    </row>
    <row r="133" spans="2:23" x14ac:dyDescent="0.2">
      <c r="B133" s="11" t="s">
        <v>15</v>
      </c>
      <c r="V133" s="3">
        <v>1127.0772377399999</v>
      </c>
      <c r="W133" s="3">
        <v>828.38184000000001</v>
      </c>
    </row>
    <row r="134" spans="2:23" x14ac:dyDescent="0.2">
      <c r="B134" s="11" t="s">
        <v>16</v>
      </c>
      <c r="V134" s="3">
        <v>3459.5804681999998</v>
      </c>
      <c r="W134" s="3">
        <v>2357.50659</v>
      </c>
    </row>
    <row r="135" spans="2:23" x14ac:dyDescent="0.2">
      <c r="B135" s="11" t="s">
        <v>17</v>
      </c>
      <c r="V135" s="3">
        <v>448.63752629999999</v>
      </c>
      <c r="W135" s="3">
        <v>308.34100999999998</v>
      </c>
    </row>
    <row r="136" spans="2:23" x14ac:dyDescent="0.2">
      <c r="B136" s="11" t="s">
        <v>18</v>
      </c>
      <c r="V136" s="3">
        <v>322.62129514999998</v>
      </c>
      <c r="W136" s="3">
        <v>168.30924999999999</v>
      </c>
    </row>
    <row r="137" spans="2:23" x14ac:dyDescent="0.2">
      <c r="B137" s="11" t="s">
        <v>19</v>
      </c>
      <c r="V137" s="3">
        <v>231.03611784</v>
      </c>
      <c r="W137" s="3">
        <v>93.524000000000001</v>
      </c>
    </row>
    <row r="138" spans="2:23" x14ac:dyDescent="0.2">
      <c r="B138" s="11" t="s">
        <v>20</v>
      </c>
      <c r="V138" s="3">
        <v>475.16300090999999</v>
      </c>
      <c r="W138" s="3">
        <v>421.92048</v>
      </c>
    </row>
    <row r="139" spans="2:23" x14ac:dyDescent="0.2">
      <c r="B139" s="11" t="s">
        <v>21</v>
      </c>
      <c r="V139" s="3">
        <v>1485.6312699999999</v>
      </c>
      <c r="W139" s="3">
        <v>1400.0200299999999</v>
      </c>
    </row>
    <row r="140" spans="2:23" x14ac:dyDescent="0.2">
      <c r="B140" s="11" t="s">
        <v>22</v>
      </c>
      <c r="V140" s="3">
        <v>705.81074461000003</v>
      </c>
      <c r="W140" s="3">
        <v>402.53111999999999</v>
      </c>
    </row>
    <row r="141" spans="2:23" x14ac:dyDescent="0.2">
      <c r="B141" s="11" t="s">
        <v>23</v>
      </c>
      <c r="V141" s="3">
        <v>1112.4012336199999</v>
      </c>
      <c r="W141" s="3">
        <v>605.39224999999999</v>
      </c>
    </row>
    <row r="142" spans="2:23" x14ac:dyDescent="0.2">
      <c r="B142" s="11" t="s">
        <v>24</v>
      </c>
      <c r="V142" s="3">
        <v>551.16362000000004</v>
      </c>
      <c r="W142" s="3">
        <v>629.03777000000002</v>
      </c>
    </row>
    <row r="143" spans="2:23" x14ac:dyDescent="0.2">
      <c r="B143" s="11" t="s">
        <v>25</v>
      </c>
      <c r="V143" s="3">
        <v>490.84507016000009</v>
      </c>
      <c r="W143" s="3">
        <v>317.81587000000002</v>
      </c>
    </row>
    <row r="144" spans="2:23" x14ac:dyDescent="0.2">
      <c r="B144" s="11" t="s">
        <v>26</v>
      </c>
      <c r="V144" s="3">
        <v>438.39734999999996</v>
      </c>
      <c r="W144" s="3">
        <v>329.75540000000001</v>
      </c>
    </row>
    <row r="145" spans="2:23" x14ac:dyDescent="0.2">
      <c r="B145" s="11" t="s">
        <v>27</v>
      </c>
      <c r="V145" s="3">
        <v>3842.4590996500001</v>
      </c>
      <c r="W145" s="3">
        <v>1863.76963</v>
      </c>
    </row>
    <row r="146" spans="2:23" x14ac:dyDescent="0.2">
      <c r="B146" s="11" t="s">
        <v>28</v>
      </c>
      <c r="V146" s="3">
        <v>1216.3408260199999</v>
      </c>
      <c r="W146" s="3">
        <v>741.26206999999999</v>
      </c>
    </row>
    <row r="147" spans="2:23" s="22" customFormat="1" x14ac:dyDescent="0.2">
      <c r="B147" s="26" t="s">
        <v>29</v>
      </c>
      <c r="V147" s="21">
        <f>SUM(V132:V146)</f>
        <v>19611.07945859</v>
      </c>
      <c r="W147" s="21">
        <f>SUM(W132:W146)</f>
        <v>12628.558280000003</v>
      </c>
    </row>
    <row r="150" spans="2:23" x14ac:dyDescent="0.2">
      <c r="B150" s="1" t="s">
        <v>69</v>
      </c>
      <c r="C150" s="4"/>
      <c r="D150" s="4"/>
      <c r="E150" s="4"/>
      <c r="F150" s="4"/>
      <c r="G150" s="4"/>
      <c r="H150" s="4"/>
      <c r="I150" s="4"/>
      <c r="J150" s="2" t="s">
        <v>12</v>
      </c>
      <c r="K150" s="2" t="s">
        <v>13</v>
      </c>
      <c r="L150" s="4"/>
      <c r="M150" s="4"/>
      <c r="N150" s="4"/>
      <c r="O150" s="4"/>
      <c r="P150" s="4"/>
      <c r="Q150" s="4"/>
      <c r="R150" s="4"/>
      <c r="S150" s="4"/>
    </row>
    <row r="151" spans="2:23" x14ac:dyDescent="0.2">
      <c r="B151" s="4"/>
      <c r="C151" s="2">
        <v>2002</v>
      </c>
      <c r="D151" s="2">
        <v>2003</v>
      </c>
      <c r="E151" s="2">
        <v>2004</v>
      </c>
      <c r="F151" s="2">
        <v>2005</v>
      </c>
      <c r="G151" s="2">
        <v>2006</v>
      </c>
      <c r="H151" s="2">
        <v>2007</v>
      </c>
      <c r="I151" s="2">
        <v>2008</v>
      </c>
      <c r="J151" s="2">
        <v>2009</v>
      </c>
      <c r="K151" s="2">
        <v>2009</v>
      </c>
      <c r="L151" s="2">
        <v>2010</v>
      </c>
      <c r="M151" s="2">
        <v>2011</v>
      </c>
      <c r="N151" s="2">
        <v>2012</v>
      </c>
      <c r="O151" s="2">
        <v>2013</v>
      </c>
      <c r="P151" s="2">
        <v>2014</v>
      </c>
      <c r="Q151" s="2">
        <v>2015</v>
      </c>
      <c r="R151" s="2">
        <v>2016</v>
      </c>
      <c r="S151" s="2">
        <v>2017</v>
      </c>
      <c r="T151" s="2">
        <f>S151+1</f>
        <v>2018</v>
      </c>
      <c r="U151" s="2">
        <f>T151+1</f>
        <v>2019</v>
      </c>
      <c r="V151" s="2">
        <f>U151+1</f>
        <v>2020</v>
      </c>
      <c r="W151" s="2">
        <f>V151+1</f>
        <v>2021</v>
      </c>
    </row>
    <row r="152" spans="2:23" x14ac:dyDescent="0.2">
      <c r="B152" s="11" t="s">
        <v>14</v>
      </c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>
        <f>V71+V132</f>
        <v>23492.952406976256</v>
      </c>
      <c r="W152" s="3">
        <f>W71+W132</f>
        <v>24997.190905799587</v>
      </c>
    </row>
    <row r="153" spans="2:23" x14ac:dyDescent="0.2">
      <c r="B153" s="11" t="s">
        <v>15</v>
      </c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>
        <f t="shared" ref="V153:W166" si="107">V72+V133</f>
        <v>8729.06450120714</v>
      </c>
      <c r="W153" s="3">
        <f t="shared" si="107"/>
        <v>9555.2766941269911</v>
      </c>
    </row>
    <row r="154" spans="2:23" x14ac:dyDescent="0.2">
      <c r="B154" s="11" t="s">
        <v>16</v>
      </c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>
        <f>V73+V134</f>
        <v>23387.324541251321</v>
      </c>
      <c r="W154" s="3">
        <f t="shared" si="107"/>
        <v>25544.113132481598</v>
      </c>
    </row>
    <row r="155" spans="2:23" x14ac:dyDescent="0.2">
      <c r="B155" s="11" t="s">
        <v>17</v>
      </c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>
        <f t="shared" si="107"/>
        <v>3314.6782887813233</v>
      </c>
      <c r="W155" s="3">
        <f t="shared" si="107"/>
        <v>3597.573375962158</v>
      </c>
    </row>
    <row r="156" spans="2:23" x14ac:dyDescent="0.2">
      <c r="B156" s="11" t="s">
        <v>18</v>
      </c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>
        <f t="shared" si="107"/>
        <v>2093.8948864620693</v>
      </c>
      <c r="W156" s="3">
        <f t="shared" si="107"/>
        <v>2193.0333460310612</v>
      </c>
    </row>
    <row r="157" spans="2:23" x14ac:dyDescent="0.2">
      <c r="B157" s="11" t="s">
        <v>19</v>
      </c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>
        <f t="shared" si="107"/>
        <v>1171.4866283804779</v>
      </c>
      <c r="W157" s="3">
        <f t="shared" si="107"/>
        <v>1191.8483695649138</v>
      </c>
    </row>
    <row r="158" spans="2:23" x14ac:dyDescent="0.2">
      <c r="B158" s="11" t="s">
        <v>20</v>
      </c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>
        <f t="shared" si="107"/>
        <v>3974.7294323882656</v>
      </c>
      <c r="W158" s="3">
        <f t="shared" si="107"/>
        <v>4432.976263007934</v>
      </c>
    </row>
    <row r="159" spans="2:23" x14ac:dyDescent="0.2">
      <c r="B159" s="11" t="s">
        <v>21</v>
      </c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>
        <f t="shared" si="107"/>
        <v>13196.328728481731</v>
      </c>
      <c r="W159" s="3">
        <f t="shared" si="107"/>
        <v>14839.86642933883</v>
      </c>
    </row>
    <row r="160" spans="2:23" x14ac:dyDescent="0.2">
      <c r="B160" s="11" t="s">
        <v>22</v>
      </c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>
        <f t="shared" si="107"/>
        <v>4366.4566433921318</v>
      </c>
      <c r="W160" s="3">
        <f t="shared" si="107"/>
        <v>4654.9587483492987</v>
      </c>
    </row>
    <row r="161" spans="2:23" x14ac:dyDescent="0.2">
      <c r="B161" s="11" t="s">
        <v>23</v>
      </c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>
        <f t="shared" si="107"/>
        <v>6344.4252173652603</v>
      </c>
      <c r="W161" s="3">
        <f t="shared" si="107"/>
        <v>6581.956723339832</v>
      </c>
    </row>
    <row r="162" spans="2:23" x14ac:dyDescent="0.2">
      <c r="B162" s="11" t="s">
        <v>24</v>
      </c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>
        <f t="shared" si="107"/>
        <v>6629.8610424107464</v>
      </c>
      <c r="W162" s="3">
        <f t="shared" si="107"/>
        <v>7656.8138303989081</v>
      </c>
    </row>
    <row r="163" spans="2:23" x14ac:dyDescent="0.2">
      <c r="B163" s="11" t="s">
        <v>25</v>
      </c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>
        <f t="shared" si="107"/>
        <v>3616.0944231943372</v>
      </c>
      <c r="W163" s="3">
        <f t="shared" si="107"/>
        <v>3971.5594008259968</v>
      </c>
    </row>
    <row r="164" spans="2:23" x14ac:dyDescent="0.2">
      <c r="B164" s="11" t="s">
        <v>26</v>
      </c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>
        <f t="shared" si="107"/>
        <v>3669.1921360377455</v>
      </c>
      <c r="W164" s="3">
        <f t="shared" si="107"/>
        <v>4285.5689365857525</v>
      </c>
    </row>
    <row r="165" spans="2:23" x14ac:dyDescent="0.2">
      <c r="B165" s="11" t="s">
        <v>27</v>
      </c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>
        <f t="shared" si="107"/>
        <v>20793.786954196246</v>
      </c>
      <c r="W165" s="3">
        <f t="shared" si="107"/>
        <v>21602.757686094315</v>
      </c>
    </row>
    <row r="166" spans="2:23" x14ac:dyDescent="0.2">
      <c r="B166" s="11" t="s">
        <v>28</v>
      </c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>
        <f t="shared" si="107"/>
        <v>8249.9390955592426</v>
      </c>
      <c r="W166" s="3">
        <f t="shared" si="107"/>
        <v>8893.6173719938997</v>
      </c>
    </row>
    <row r="167" spans="2:23" x14ac:dyDescent="0.2">
      <c r="B167" s="26" t="s">
        <v>29</v>
      </c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>
        <f t="shared" ref="V167:W167" si="108">SUM(V152:V166)</f>
        <v>133030.2149260843</v>
      </c>
      <c r="W167" s="21">
        <f t="shared" si="108"/>
        <v>143999.11121390105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A108"/>
  <sheetViews>
    <sheetView topLeftCell="A105" zoomScale="150" zoomScaleNormal="150" zoomScalePageLayoutView="150" workbookViewId="0">
      <pane xSplit="12440" topLeftCell="Q1"/>
      <selection activeCell="B92" sqref="B92"/>
      <selection pane="topRight" activeCell="AA82" sqref="AA82"/>
    </sheetView>
  </sheetViews>
  <sheetFormatPr baseColWidth="10" defaultRowHeight="16" x14ac:dyDescent="0.2"/>
  <sheetData>
    <row r="2" spans="2:23" x14ac:dyDescent="0.2">
      <c r="B2" s="14" t="s">
        <v>55</v>
      </c>
    </row>
    <row r="4" spans="2:23" x14ac:dyDescent="0.2">
      <c r="B4" s="13" t="s">
        <v>51</v>
      </c>
      <c r="C4" s="4"/>
      <c r="D4" s="4"/>
      <c r="E4" s="4"/>
      <c r="F4" s="4"/>
      <c r="G4" s="4"/>
      <c r="H4" s="4"/>
      <c r="I4" s="4"/>
      <c r="J4" s="2" t="s">
        <v>12</v>
      </c>
      <c r="K4" s="2" t="s">
        <v>13</v>
      </c>
      <c r="L4" s="4"/>
      <c r="M4" s="4"/>
      <c r="N4" s="4"/>
      <c r="O4" s="4"/>
      <c r="P4" s="4"/>
      <c r="Q4" s="4"/>
      <c r="R4" s="4"/>
      <c r="S4" s="4"/>
    </row>
    <row r="5" spans="2:23" x14ac:dyDescent="0.2">
      <c r="B5" s="4"/>
      <c r="C5" s="2">
        <v>2002</v>
      </c>
      <c r="D5" s="2">
        <v>2003</v>
      </c>
      <c r="E5" s="2">
        <v>2004</v>
      </c>
      <c r="F5" s="2">
        <v>2005</v>
      </c>
      <c r="G5" s="2">
        <v>2006</v>
      </c>
      <c r="H5" s="2">
        <v>2007</v>
      </c>
      <c r="I5" s="2">
        <v>2008</v>
      </c>
      <c r="J5" s="2">
        <v>2009</v>
      </c>
      <c r="K5" s="2">
        <v>2009</v>
      </c>
      <c r="L5" s="2">
        <v>2010</v>
      </c>
      <c r="M5" s="2">
        <v>2011</v>
      </c>
      <c r="N5" s="2">
        <v>2012</v>
      </c>
      <c r="O5" s="2">
        <v>2013</v>
      </c>
      <c r="P5" s="2">
        <v>2014</v>
      </c>
      <c r="Q5" s="2">
        <v>2015</v>
      </c>
      <c r="R5" s="2">
        <v>2016</v>
      </c>
      <c r="S5" s="2">
        <f>R5+1</f>
        <v>2017</v>
      </c>
      <c r="T5" s="2">
        <f>S5+1</f>
        <v>2018</v>
      </c>
      <c r="U5" s="2">
        <f>T5+1</f>
        <v>2019</v>
      </c>
      <c r="V5" s="2">
        <f>U5+1</f>
        <v>2020</v>
      </c>
      <c r="W5" s="2">
        <f>V5+1</f>
        <v>2021</v>
      </c>
    </row>
    <row r="6" spans="2:23" x14ac:dyDescent="0.2">
      <c r="B6" s="11" t="s">
        <v>14</v>
      </c>
      <c r="C6" s="3">
        <f>'4. fin efectiva total'!C71</f>
        <v>11568.757799566294</v>
      </c>
      <c r="D6" s="3">
        <f>'4. fin efectiva total'!D71</f>
        <v>12721.26762769067</v>
      </c>
      <c r="E6" s="3">
        <f>'4. fin efectiva total'!E71</f>
        <v>14215.457288840578</v>
      </c>
      <c r="F6" s="3">
        <f>'4. fin efectiva total'!F71</f>
        <v>15899.882675127103</v>
      </c>
      <c r="G6" s="3">
        <f>'4. fin efectiva total'!G71</f>
        <v>18193.501904304514</v>
      </c>
      <c r="H6" s="3">
        <f>'4. fin efectiva total'!H71</f>
        <v>18442.962417455106</v>
      </c>
      <c r="I6" s="3">
        <f>'4. fin efectiva total'!I71</f>
        <v>16492.341820697653</v>
      </c>
      <c r="J6" s="3">
        <f>'4. fin efectiva total'!J71</f>
        <v>14341.131466427945</v>
      </c>
      <c r="K6" s="3">
        <f>'4. fin efectiva total'!K71</f>
        <v>16363.647620686696</v>
      </c>
      <c r="L6" s="3">
        <f>'4. fin efectiva total'!L71</f>
        <v>17643.96890653982</v>
      </c>
      <c r="M6" s="3">
        <f>'4. fin efectiva total'!M71</f>
        <v>16786.235293544341</v>
      </c>
      <c r="N6" s="3">
        <f>'4. fin efectiva total'!N71</f>
        <v>16006.022467745855</v>
      </c>
      <c r="O6" s="3">
        <f>'4. fin efectiva total'!O71</f>
        <v>15306.031578615986</v>
      </c>
      <c r="P6" s="3">
        <f>'4. fin efectiva total'!P71</f>
        <v>16160.056282147485</v>
      </c>
      <c r="Q6" s="3">
        <f>'4. fin efectiva total'!Q71</f>
        <v>17636.764037829722</v>
      </c>
      <c r="R6" s="3">
        <f>'4. fin efectiva total'!R71</f>
        <v>18042.24545243755</v>
      </c>
      <c r="S6" s="3">
        <f>'4. fin efectiva total'!S71</f>
        <v>18917.773807186943</v>
      </c>
      <c r="T6" s="3">
        <f>'4. fin efectiva total'!T71</f>
        <v>20465.565103223122</v>
      </c>
      <c r="U6" s="3">
        <f>'4. fin efectiva total'!U71</f>
        <v>21579.708257329239</v>
      </c>
      <c r="V6" s="3">
        <f>'4. fin efectiva total'!V71</f>
        <v>19789.037808586254</v>
      </c>
      <c r="W6" s="3">
        <f>'4. fin efectiva total'!W71</f>
        <v>22836.199935799588</v>
      </c>
    </row>
    <row r="7" spans="2:23" x14ac:dyDescent="0.2">
      <c r="B7" s="11" t="s">
        <v>15</v>
      </c>
      <c r="C7" s="3">
        <f>'4. fin efectiva total'!C72</f>
        <v>5251.6279824165304</v>
      </c>
      <c r="D7" s="3">
        <f>'4. fin efectiva total'!D72</f>
        <v>5636.0164595495717</v>
      </c>
      <c r="E7" s="3">
        <f>'4. fin efectiva total'!E72</f>
        <v>6024.0485593184048</v>
      </c>
      <c r="F7" s="3">
        <f>'4. fin efectiva total'!F72</f>
        <v>6720.7140957538732</v>
      </c>
      <c r="G7" s="3">
        <f>'4. fin efectiva total'!G72</f>
        <v>7547.3281746809616</v>
      </c>
      <c r="H7" s="3">
        <f>'4. fin efectiva total'!H72</f>
        <v>8005.6385289510754</v>
      </c>
      <c r="I7" s="3">
        <f>'4. fin efectiva total'!I72</f>
        <v>7130.3241840715473</v>
      </c>
      <c r="J7" s="3">
        <f>'4. fin efectiva total'!J72</f>
        <v>5772.3181313100849</v>
      </c>
      <c r="K7" s="3">
        <f>'4. fin efectiva total'!K72</f>
        <v>6284.1221623478914</v>
      </c>
      <c r="L7" s="3">
        <f>'4. fin efectiva total'!L72</f>
        <v>7419.6130707138436</v>
      </c>
      <c r="M7" s="3">
        <f>'4. fin efectiva total'!M72</f>
        <v>7090.0474514140105</v>
      </c>
      <c r="N7" s="3">
        <f>'4. fin efectiva total'!N72</f>
        <v>6764.2257400023336</v>
      </c>
      <c r="O7" s="3">
        <f>'4. fin efectiva total'!O72</f>
        <v>6605.1549989171572</v>
      </c>
      <c r="P7" s="3">
        <f>'4. fin efectiva total'!P72</f>
        <v>6924.6066042733646</v>
      </c>
      <c r="Q7" s="3">
        <f>'4. fin efectiva total'!Q72</f>
        <v>7235.1881246907024</v>
      </c>
      <c r="R7" s="3">
        <f>'4. fin efectiva total'!R72</f>
        <v>7233.4547624392781</v>
      </c>
      <c r="S7" s="3">
        <f>'4. fin efectiva total'!S72</f>
        <v>7323.4609657754263</v>
      </c>
      <c r="T7" s="3">
        <f>'4. fin efectiva total'!T72</f>
        <v>8014.979299537903</v>
      </c>
      <c r="U7" s="3">
        <f>'4. fin efectiva total'!U72</f>
        <v>8264.5342698352924</v>
      </c>
      <c r="V7" s="3">
        <f>'4. fin efectiva total'!V72</f>
        <v>7601.9872634671401</v>
      </c>
      <c r="W7" s="3">
        <f>'4. fin efectiva total'!W72</f>
        <v>8726.894854126991</v>
      </c>
    </row>
    <row r="8" spans="2:23" x14ac:dyDescent="0.2">
      <c r="B8" s="11" t="s">
        <v>16</v>
      </c>
      <c r="C8" s="3">
        <f>'4. fin efectiva total'!C73</f>
        <v>13310.893370608243</v>
      </c>
      <c r="D8" s="3">
        <f>'4. fin efectiva total'!D73</f>
        <v>14713.15315273158</v>
      </c>
      <c r="E8" s="3">
        <f>'4. fin efectiva total'!E73</f>
        <v>16183.787158483177</v>
      </c>
      <c r="F8" s="3">
        <f>'4. fin efectiva total'!F73</f>
        <v>17934.735276421503</v>
      </c>
      <c r="G8" s="3">
        <f>'4. fin efectiva total'!G73</f>
        <v>20738.436463575563</v>
      </c>
      <c r="H8" s="3">
        <f>'4. fin efectiva total'!H73</f>
        <v>21637.440173405448</v>
      </c>
      <c r="I8" s="3">
        <f>'4. fin efectiva total'!I73</f>
        <v>18511.370345918491</v>
      </c>
      <c r="J8" s="3">
        <f>'4. fin efectiva total'!J73</f>
        <v>14839.384529905317</v>
      </c>
      <c r="K8" s="3">
        <f>'4. fin efectiva total'!K73</f>
        <v>15921.533202416107</v>
      </c>
      <c r="L8" s="3">
        <f>'4. fin efectiva total'!L73</f>
        <v>18573.76002614617</v>
      </c>
      <c r="M8" s="3">
        <f>'4. fin efectiva total'!M73</f>
        <v>17709.834177309167</v>
      </c>
      <c r="N8" s="3">
        <f>'4. fin efectiva total'!N73</f>
        <v>17081.321935067939</v>
      </c>
      <c r="O8" s="3">
        <f>'4. fin efectiva total'!O73</f>
        <v>16592.292238215643</v>
      </c>
      <c r="P8" s="3">
        <f>'4. fin efectiva total'!P73</f>
        <v>17693.419738472068</v>
      </c>
      <c r="Q8" s="3">
        <f>'4. fin efectiva total'!Q73</f>
        <v>18719.184733835202</v>
      </c>
      <c r="R8" s="3">
        <f>'4. fin efectiva total'!R73</f>
        <v>19069.799103759491</v>
      </c>
      <c r="S8" s="3">
        <f>'4. fin efectiva total'!S73</f>
        <v>19744.405483312963</v>
      </c>
      <c r="T8" s="3">
        <f>'4. fin efectiva total'!T73</f>
        <v>21431.953472055277</v>
      </c>
      <c r="U8" s="3">
        <f>'4. fin efectiva total'!U73</f>
        <v>22329.429562939305</v>
      </c>
      <c r="V8" s="3">
        <f>'4. fin efectiva total'!V73</f>
        <v>19927.744073051319</v>
      </c>
      <c r="W8" s="3">
        <f>'4. fin efectiva total'!W73</f>
        <v>23186.606542481597</v>
      </c>
    </row>
    <row r="9" spans="2:23" x14ac:dyDescent="0.2">
      <c r="B9" s="11" t="s">
        <v>17</v>
      </c>
      <c r="C9" s="3">
        <f>'4. fin efectiva total'!C74</f>
        <v>2063.0008135935686</v>
      </c>
      <c r="D9" s="3">
        <f>'4. fin efectiva total'!D74</f>
        <v>2228.8822646709123</v>
      </c>
      <c r="E9" s="3">
        <f>'4. fin efectiva total'!E74</f>
        <v>2372.4910976048704</v>
      </c>
      <c r="F9" s="3">
        <f>'4. fin efectiva total'!F74</f>
        <v>2579.650949393761</v>
      </c>
      <c r="G9" s="3">
        <f>'4. fin efectiva total'!G74</f>
        <v>2906.1205561544093</v>
      </c>
      <c r="H9" s="3">
        <f>'4. fin efectiva total'!H74</f>
        <v>3089.8178205306813</v>
      </c>
      <c r="I9" s="3">
        <f>'4. fin efectiva total'!I74</f>
        <v>2767.5238845842227</v>
      </c>
      <c r="J9" s="3">
        <f>'4. fin efectiva total'!J74</f>
        <v>2274.7425633298562</v>
      </c>
      <c r="K9" s="3">
        <f>'4. fin efectiva total'!K74</f>
        <v>2426.3277101532885</v>
      </c>
      <c r="L9" s="3">
        <f>'4. fin efectiva total'!L74</f>
        <v>2875.2747769583175</v>
      </c>
      <c r="M9" s="3">
        <f>'4. fin efectiva total'!M74</f>
        <v>2723.1232381705322</v>
      </c>
      <c r="N9" s="3">
        <f>'4. fin efectiva total'!N74</f>
        <v>2566.7906429773916</v>
      </c>
      <c r="O9" s="3">
        <f>'4. fin efectiva total'!O74</f>
        <v>2558.6825999943612</v>
      </c>
      <c r="P9" s="3">
        <f>'4. fin efectiva total'!P74</f>
        <v>2621.9736834655619</v>
      </c>
      <c r="Q9" s="3">
        <f>'4. fin efectiva total'!Q74</f>
        <v>2767.3160370286582</v>
      </c>
      <c r="R9" s="3">
        <f>'4. fin efectiva total'!R74</f>
        <v>2782.8813550763693</v>
      </c>
      <c r="S9" s="3">
        <f>'4. fin efectiva total'!S74</f>
        <v>2804.0811044125107</v>
      </c>
      <c r="T9" s="3">
        <f>'4. fin efectiva total'!T74</f>
        <v>2998.921134207309</v>
      </c>
      <c r="U9" s="3">
        <f>'4. fin efectiva total'!U74</f>
        <v>3093.6211687567738</v>
      </c>
      <c r="V9" s="3">
        <f>'4. fin efectiva total'!V74</f>
        <v>2866.0407624813233</v>
      </c>
      <c r="W9" s="3">
        <f>'4. fin efectiva total'!W74</f>
        <v>3289.2323659621579</v>
      </c>
    </row>
    <row r="10" spans="2:23" x14ac:dyDescent="0.2">
      <c r="B10" s="11" t="s">
        <v>18</v>
      </c>
      <c r="C10" s="3">
        <f>'4. fin efectiva total'!C75</f>
        <v>1140.5976258559776</v>
      </c>
      <c r="D10" s="3">
        <f>'4. fin efectiva total'!D75</f>
        <v>1250.870084292156</v>
      </c>
      <c r="E10" s="3">
        <f>'4. fin efectiva total'!E75</f>
        <v>1366.4667375050908</v>
      </c>
      <c r="F10" s="3">
        <f>'4. fin efectiva total'!F75</f>
        <v>1572.8384197735081</v>
      </c>
      <c r="G10" s="3">
        <f>'4. fin efectiva total'!G75</f>
        <v>1741.1109912983943</v>
      </c>
      <c r="H10" s="3">
        <f>'4. fin efectiva total'!H75</f>
        <v>1830.7002196342378</v>
      </c>
      <c r="I10" s="3">
        <f>'4. fin efectiva total'!I75</f>
        <v>1596.894045406221</v>
      </c>
      <c r="J10" s="3">
        <f>'4. fin efectiva total'!J75</f>
        <v>1400.9349096403505</v>
      </c>
      <c r="K10" s="3">
        <f>'4. fin efectiva total'!K75</f>
        <v>1475.5168822010146</v>
      </c>
      <c r="L10" s="3">
        <f>'4. fin efectiva total'!L75</f>
        <v>1667.1031031088805</v>
      </c>
      <c r="M10" s="3">
        <f>'4. fin efectiva total'!M75</f>
        <v>1590.7268547681313</v>
      </c>
      <c r="N10" s="3">
        <f>'4. fin efectiva total'!N75</f>
        <v>1519.9035593243943</v>
      </c>
      <c r="O10" s="3">
        <f>'4. fin efectiva total'!O75</f>
        <v>1644.0835675264766</v>
      </c>
      <c r="P10" s="3">
        <f>'4. fin efectiva total'!P75</f>
        <v>1586.0367801505263</v>
      </c>
      <c r="Q10" s="3">
        <f>'4. fin efectiva total'!Q75</f>
        <v>1723.8913810614911</v>
      </c>
      <c r="R10" s="3">
        <f>'4. fin efectiva total'!R75</f>
        <v>1717.8424043564441</v>
      </c>
      <c r="S10" s="3">
        <f>'4. fin efectiva total'!S75</f>
        <v>1741.8732223380894</v>
      </c>
      <c r="T10" s="3">
        <f>'4. fin efectiva total'!T75</f>
        <v>1876.6797287781096</v>
      </c>
      <c r="U10" s="3">
        <f>'4. fin efectiva total'!U75</f>
        <v>1954.7567826432401</v>
      </c>
      <c r="V10" s="3">
        <f>'4. fin efectiva total'!V75</f>
        <v>1771.2735913120694</v>
      </c>
      <c r="W10" s="3">
        <f>'4. fin efectiva total'!W75</f>
        <v>2024.7240960310612</v>
      </c>
    </row>
    <row r="11" spans="2:23" x14ac:dyDescent="0.2">
      <c r="B11" s="11" t="s">
        <v>19</v>
      </c>
      <c r="C11" s="3">
        <f>'4. fin efectiva total'!C76</f>
        <v>606.48469449582092</v>
      </c>
      <c r="D11" s="3">
        <f>'4. fin efectiva total'!D76</f>
        <v>651.32490657093319</v>
      </c>
      <c r="E11" s="3">
        <f>'4. fin efectiva total'!E76</f>
        <v>730.06450114404652</v>
      </c>
      <c r="F11" s="3">
        <f>'4. fin efectiva total'!F76</f>
        <v>809.55284292133388</v>
      </c>
      <c r="G11" s="3">
        <f>'4. fin efectiva total'!G76</f>
        <v>931.41901186458369</v>
      </c>
      <c r="H11" s="3">
        <f>'4. fin efectiva total'!H76</f>
        <v>974.97060351592859</v>
      </c>
      <c r="I11" s="3">
        <f>'4. fin efectiva total'!I76</f>
        <v>873.24061523649129</v>
      </c>
      <c r="J11" s="3">
        <f>'4. fin efectiva total'!J76</f>
        <v>712.86429254658447</v>
      </c>
      <c r="K11" s="3">
        <f>'4. fin efectiva total'!K76</f>
        <v>759.00287681350687</v>
      </c>
      <c r="L11" s="3">
        <f>'4. fin efectiva total'!L76</f>
        <v>905.43053448059175</v>
      </c>
      <c r="M11" s="3">
        <f>'4. fin efectiva total'!M76</f>
        <v>899.31572527052572</v>
      </c>
      <c r="N11" s="3">
        <f>'4. fin efectiva total'!N76</f>
        <v>813.45399519559362</v>
      </c>
      <c r="O11" s="3">
        <f>'4. fin efectiva total'!O76</f>
        <v>839.67063894090666</v>
      </c>
      <c r="P11" s="3">
        <f>'4. fin efectiva total'!P76</f>
        <v>864.39388287967199</v>
      </c>
      <c r="Q11" s="3">
        <f>'4. fin efectiva total'!Q76</f>
        <v>917.59044576874578</v>
      </c>
      <c r="R11" s="3">
        <f>'4. fin efectiva total'!R76</f>
        <v>911.30179320833781</v>
      </c>
      <c r="S11" s="3">
        <f>'4. fin efectiva total'!S76</f>
        <v>930.38065846712072</v>
      </c>
      <c r="T11" s="3">
        <f>'4. fin efectiva total'!T76</f>
        <v>1002.2193143529536</v>
      </c>
      <c r="U11" s="3">
        <f>'4. fin efectiva total'!U76</f>
        <v>1044.239004485037</v>
      </c>
      <c r="V11" s="3">
        <f>'4. fin efectiva total'!V76</f>
        <v>940.45051054047781</v>
      </c>
      <c r="W11" s="3">
        <f>'4. fin efectiva total'!W76</f>
        <v>1098.3243695649139</v>
      </c>
    </row>
    <row r="12" spans="2:23" x14ac:dyDescent="0.2">
      <c r="B12" s="11" t="s">
        <v>20</v>
      </c>
      <c r="C12" s="3">
        <f>'4. fin efectiva total'!C77</f>
        <v>2073.0285608057607</v>
      </c>
      <c r="D12" s="3">
        <f>'4. fin efectiva total'!D77</f>
        <v>2297.5828787752375</v>
      </c>
      <c r="E12" s="3">
        <f>'4. fin efectiva total'!E77</f>
        <v>2566.6989982853252</v>
      </c>
      <c r="F12" s="3">
        <f>'4. fin efectiva total'!F77</f>
        <v>3012.5675037814572</v>
      </c>
      <c r="G12" s="3">
        <f>'4. fin efectiva total'!G77</f>
        <v>3462.5651073790768</v>
      </c>
      <c r="H12" s="3">
        <f>'4. fin efectiva total'!H77</f>
        <v>3634.0364169578984</v>
      </c>
      <c r="I12" s="3">
        <f>'4. fin efectiva total'!I77</f>
        <v>3089.0784903641834</v>
      </c>
      <c r="J12" s="3">
        <f>'4. fin efectiva total'!J77</f>
        <v>2528.6198434873404</v>
      </c>
      <c r="K12" s="3">
        <f>'4. fin efectiva total'!K77</f>
        <v>2902.4805319561606</v>
      </c>
      <c r="L12" s="3">
        <f>'4. fin efectiva total'!L77</f>
        <v>3242.4039017682016</v>
      </c>
      <c r="M12" s="3">
        <f>'4. fin efectiva total'!M77</f>
        <v>3057.0541496656579</v>
      </c>
      <c r="N12" s="3">
        <f>'4. fin efectiva total'!N77</f>
        <v>2921.7678544344935</v>
      </c>
      <c r="O12" s="3">
        <f>'4. fin efectiva total'!O77</f>
        <v>2851.4564723270864</v>
      </c>
      <c r="P12" s="3">
        <f>'4. fin efectiva total'!P77</f>
        <v>3024.5436243275003</v>
      </c>
      <c r="Q12" s="3">
        <f>'4. fin efectiva total'!Q77</f>
        <v>3220.2419441049788</v>
      </c>
      <c r="R12" s="3">
        <f>'4. fin efectiva total'!R77</f>
        <v>3272.436498464423</v>
      </c>
      <c r="S12" s="3">
        <f>'4. fin efectiva total'!S77</f>
        <v>3368.2035851150886</v>
      </c>
      <c r="T12" s="3">
        <f>'4. fin efectiva total'!T77</f>
        <v>3658.8097573075761</v>
      </c>
      <c r="U12" s="3">
        <f>'4. fin efectiva total'!U77</f>
        <v>3846.6934183705262</v>
      </c>
      <c r="V12" s="3">
        <f>'4. fin efectiva total'!V77</f>
        <v>3499.5664314782657</v>
      </c>
      <c r="W12" s="3">
        <f>'4. fin efectiva total'!W77</f>
        <v>4011.0557830079342</v>
      </c>
    </row>
    <row r="13" spans="2:23" x14ac:dyDescent="0.2">
      <c r="B13" s="11" t="s">
        <v>21</v>
      </c>
      <c r="C13" s="3">
        <f>'4. fin efectiva total'!C78</f>
        <v>7198.8977104544201</v>
      </c>
      <c r="D13" s="3">
        <f>'4. fin efectiva total'!D78</f>
        <v>7954.7896748839048</v>
      </c>
      <c r="E13" s="3">
        <f>'4. fin efectiva total'!E78</f>
        <v>8859.5280599441776</v>
      </c>
      <c r="F13" s="3">
        <f>'4. fin efectiva total'!F78</f>
        <v>10094.257524508783</v>
      </c>
      <c r="G13" s="3">
        <f>'4. fin efectiva total'!G78</f>
        <v>11526.448234947413</v>
      </c>
      <c r="H13" s="3">
        <f>'4. fin efectiva total'!H78</f>
        <v>11794.951659937728</v>
      </c>
      <c r="I13" s="3">
        <f>'4. fin efectiva total'!I78</f>
        <v>10016.000269877091</v>
      </c>
      <c r="J13" s="3">
        <f>'4. fin efectiva total'!J78</f>
        <v>8379.6139403130146</v>
      </c>
      <c r="K13" s="3">
        <f>'4. fin efectiva total'!K78</f>
        <v>9814.7233322188149</v>
      </c>
      <c r="L13" s="3">
        <f>'4. fin efectiva total'!L78</f>
        <v>11067.848057765426</v>
      </c>
      <c r="M13" s="3">
        <f>'4. fin efectiva total'!M78</f>
        <v>10475.375184653027</v>
      </c>
      <c r="N13" s="3">
        <f>'4. fin efectiva total'!N78</f>
        <v>10012.169898761338</v>
      </c>
      <c r="O13" s="3">
        <f>'4. fin efectiva total'!O78</f>
        <v>9531.8443557226583</v>
      </c>
      <c r="P13" s="3">
        <f>'4. fin efectiva total'!P78</f>
        <v>9880.5823666862561</v>
      </c>
      <c r="Q13" s="3">
        <f>'4. fin efectiva total'!Q78</f>
        <v>10598.708933335547</v>
      </c>
      <c r="R13" s="3">
        <f>'4. fin efectiva total'!R78</f>
        <v>10761.13012630208</v>
      </c>
      <c r="S13" s="3">
        <f>'4. fin efectiva total'!S78</f>
        <v>11204.45202712991</v>
      </c>
      <c r="T13" s="3">
        <f>'4. fin efectiva total'!T78</f>
        <v>12185.800048581701</v>
      </c>
      <c r="U13" s="3">
        <f>'4. fin efectiva total'!U78</f>
        <v>12741.858744230201</v>
      </c>
      <c r="V13" s="3">
        <f>'4. fin efectiva total'!V78</f>
        <v>11710.697458481731</v>
      </c>
      <c r="W13" s="3">
        <f>'4. fin efectiva total'!W78</f>
        <v>13439.84639933883</v>
      </c>
    </row>
    <row r="14" spans="2:23" x14ac:dyDescent="0.2">
      <c r="B14" s="11" t="s">
        <v>22</v>
      </c>
      <c r="C14" s="3">
        <f>'4. fin efectiva total'!C79</f>
        <v>2431.9504497752118</v>
      </c>
      <c r="D14" s="3">
        <f>'4. fin efectiva total'!D79</f>
        <v>2653.14635588078</v>
      </c>
      <c r="E14" s="3">
        <f>'4. fin efectiva total'!E79</f>
        <v>2868.1445365705395</v>
      </c>
      <c r="F14" s="3">
        <f>'4. fin efectiva total'!F79</f>
        <v>3241.4575751777702</v>
      </c>
      <c r="G14" s="3">
        <f>'4. fin efectiva total'!G79</f>
        <v>3695.5044747959219</v>
      </c>
      <c r="H14" s="3">
        <f>'4. fin efectiva total'!H79</f>
        <v>3839.7697552114291</v>
      </c>
      <c r="I14" s="3">
        <f>'4. fin efectiva total'!I79</f>
        <v>3459.6412092787023</v>
      </c>
      <c r="J14" s="3">
        <f>'4. fin efectiva total'!J79</f>
        <v>2936.6836090320712</v>
      </c>
      <c r="K14" s="3">
        <f>'4. fin efectiva total'!K79</f>
        <v>3122.2568733308949</v>
      </c>
      <c r="L14" s="3">
        <f>'4. fin efectiva total'!L79</f>
        <v>3558.7313236111422</v>
      </c>
      <c r="M14" s="3">
        <f>'4. fin efectiva total'!M79</f>
        <v>3468.4546598658808</v>
      </c>
      <c r="N14" s="3">
        <f>'4. fin efectiva total'!N79</f>
        <v>3294.4330699809352</v>
      </c>
      <c r="O14" s="3">
        <f>'4. fin efectiva total'!O79</f>
        <v>3188.4520364215064</v>
      </c>
      <c r="P14" s="3">
        <f>'4. fin efectiva total'!P79</f>
        <v>3362.1112407464011</v>
      </c>
      <c r="Q14" s="3">
        <f>'4. fin efectiva total'!Q79</f>
        <v>3540.7402178842922</v>
      </c>
      <c r="R14" s="3">
        <f>'4. fin efectiva total'!R79</f>
        <v>3617.3652623934531</v>
      </c>
      <c r="S14" s="3">
        <f>'4. fin efectiva total'!S79</f>
        <v>3665.8179415158211</v>
      </c>
      <c r="T14" s="3">
        <f>'4. fin efectiva total'!T79</f>
        <v>3933.0635203986694</v>
      </c>
      <c r="U14" s="3">
        <f>'4. fin efectiva total'!U79</f>
        <v>4006.6071054109384</v>
      </c>
      <c r="V14" s="3">
        <f>'4. fin efectiva total'!V79</f>
        <v>3660.645898782132</v>
      </c>
      <c r="W14" s="3">
        <f>'4. fin efectiva total'!W79</f>
        <v>4252.4276283492991</v>
      </c>
    </row>
    <row r="15" spans="2:23" x14ac:dyDescent="0.2">
      <c r="B15" s="11" t="s">
        <v>23</v>
      </c>
      <c r="C15" s="3">
        <f>'4. fin efectiva total'!C80</f>
        <v>3388.6875600831645</v>
      </c>
      <c r="D15" s="3">
        <f>'4. fin efectiva total'!D80</f>
        <v>3696.6407944441671</v>
      </c>
      <c r="E15" s="3">
        <f>'4. fin efectiva total'!E80</f>
        <v>4051.6330077247694</v>
      </c>
      <c r="F15" s="3">
        <f>'4. fin efectiva total'!F80</f>
        <v>4662.6836916032516</v>
      </c>
      <c r="G15" s="3">
        <f>'4. fin efectiva total'!G80</f>
        <v>5374.6341479992689</v>
      </c>
      <c r="H15" s="3">
        <f>'4. fin efectiva total'!H80</f>
        <v>5699.7017485534834</v>
      </c>
      <c r="I15" s="3">
        <f>'4. fin efectiva total'!I80</f>
        <v>5029.3842353783848</v>
      </c>
      <c r="J15" s="3">
        <f>'4. fin efectiva total'!J80</f>
        <v>4131.0772752373978</v>
      </c>
      <c r="K15" s="3">
        <f>'4. fin efectiva total'!K80</f>
        <v>4479.3534661714993</v>
      </c>
      <c r="L15" s="3">
        <f>'4. fin efectiva total'!L80</f>
        <v>5202.2285686658597</v>
      </c>
      <c r="M15" s="3">
        <f>'4. fin efectiva total'!M80</f>
        <v>4910.464290972026</v>
      </c>
      <c r="N15" s="3">
        <f>'4. fin efectiva total'!N80</f>
        <v>4717.0021604295162</v>
      </c>
      <c r="O15" s="3">
        <f>'4. fin efectiva total'!O80</f>
        <v>4741.837420345335</v>
      </c>
      <c r="P15" s="3">
        <f>'4. fin efectiva total'!P80</f>
        <v>4845.7339611295356</v>
      </c>
      <c r="Q15" s="3">
        <f>'4. fin efectiva total'!Q80</f>
        <v>5074.4967161213026</v>
      </c>
      <c r="R15" s="3">
        <f>'4. fin efectiva total'!R80</f>
        <v>5094.3089705248558</v>
      </c>
      <c r="S15" s="3">
        <f>'4. fin efectiva total'!S80</f>
        <v>5174.6952169456836</v>
      </c>
      <c r="T15" s="3">
        <f>'4. fin efectiva total'!T80</f>
        <v>5561.3333355563318</v>
      </c>
      <c r="U15" s="3">
        <f>'4. fin efectiva total'!U80</f>
        <v>5825.5933010293547</v>
      </c>
      <c r="V15" s="3">
        <f>'4. fin efectiva total'!V80</f>
        <v>5232.0239837452609</v>
      </c>
      <c r="W15" s="3">
        <f>'4. fin efectiva total'!W80</f>
        <v>5976.5644733398321</v>
      </c>
    </row>
    <row r="16" spans="2:23" x14ac:dyDescent="0.2">
      <c r="B16" s="11" t="s">
        <v>24</v>
      </c>
      <c r="C16" s="3">
        <f>'4. fin efectiva total'!C81</f>
        <v>3611.9948060055904</v>
      </c>
      <c r="D16" s="3">
        <f>'4. fin efectiva total'!D81</f>
        <v>3914.793049573731</v>
      </c>
      <c r="E16" s="3">
        <f>'4. fin efectiva total'!E81</f>
        <v>4255.1182681854007</v>
      </c>
      <c r="F16" s="3">
        <f>'4. fin efectiva total'!F81</f>
        <v>4680.2812271228195</v>
      </c>
      <c r="G16" s="3">
        <f>'4. fin efectiva total'!G81</f>
        <v>5292.9198370747799</v>
      </c>
      <c r="H16" s="3">
        <f>'4. fin efectiva total'!H81</f>
        <v>5561.5582434169773</v>
      </c>
      <c r="I16" s="3">
        <f>'4. fin efectiva total'!I81</f>
        <v>4796.2833818274394</v>
      </c>
      <c r="J16" s="3">
        <f>'4. fin efectiva total'!J81</f>
        <v>3840.3552549757505</v>
      </c>
      <c r="K16" s="3">
        <f>'4. fin efectiva total'!K81</f>
        <v>4222.7868809470292</v>
      </c>
      <c r="L16" s="3">
        <f>'4. fin efectiva total'!L81</f>
        <v>4957.9909388658671</v>
      </c>
      <c r="M16" s="3">
        <f>'4. fin efectiva total'!M81</f>
        <v>4720.3138900186595</v>
      </c>
      <c r="N16" s="3">
        <f>'4. fin efectiva total'!N81</f>
        <v>4545.0038619658199</v>
      </c>
      <c r="O16" s="3">
        <f>'4. fin efectiva total'!O81</f>
        <v>4413.6390395420403</v>
      </c>
      <c r="P16" s="3">
        <f>'4. fin efectiva total'!P81</f>
        <v>4625.1908450698975</v>
      </c>
      <c r="Q16" s="3">
        <f>'4. fin efectiva total'!Q81</f>
        <v>5174.3258828733642</v>
      </c>
      <c r="R16" s="3">
        <f>'4. fin efectiva total'!R81</f>
        <v>5575.7323060514209</v>
      </c>
      <c r="S16" s="3">
        <f>'4. fin efectiva total'!S81</f>
        <v>5884.9232451581056</v>
      </c>
      <c r="T16" s="3">
        <f>'4. fin efectiva total'!T81</f>
        <v>6445.6057913845952</v>
      </c>
      <c r="U16" s="3">
        <f>'4. fin efectiva total'!U81</f>
        <v>6729.9050609065589</v>
      </c>
      <c r="V16" s="3">
        <f>'4. fin efectiva total'!V81</f>
        <v>6078.6974224107462</v>
      </c>
      <c r="W16" s="3">
        <f>'4. fin efectiva total'!W81</f>
        <v>7027.7760603989082</v>
      </c>
    </row>
    <row r="17" spans="2:23" x14ac:dyDescent="0.2">
      <c r="B17" s="11" t="s">
        <v>25</v>
      </c>
      <c r="C17" s="3">
        <f>'4. fin efectiva total'!C82</f>
        <v>2226.8255319906866</v>
      </c>
      <c r="D17" s="3">
        <f>'4. fin efectiva total'!D82</f>
        <v>2426.8552912530185</v>
      </c>
      <c r="E17" s="3">
        <f>'4. fin efectiva total'!E82</f>
        <v>2570.5831307994727</v>
      </c>
      <c r="F17" s="3">
        <f>'4. fin efectiva total'!F82</f>
        <v>2846.7333318233859</v>
      </c>
      <c r="G17" s="3">
        <f>'4. fin efectiva total'!G82</f>
        <v>3213.3586249275991</v>
      </c>
      <c r="H17" s="3">
        <f>'4. fin efectiva total'!H82</f>
        <v>3411.74863597289</v>
      </c>
      <c r="I17" s="3">
        <f>'4. fin efectiva total'!I82</f>
        <v>2999.5809693781921</v>
      </c>
      <c r="J17" s="3">
        <f>'4. fin efectiva total'!J82</f>
        <v>2378.8605761962854</v>
      </c>
      <c r="K17" s="3">
        <f>'4. fin efectiva total'!K82</f>
        <v>2545.4772650260848</v>
      </c>
      <c r="L17" s="3">
        <f>'4. fin efectiva total'!L82</f>
        <v>3106.014835728779</v>
      </c>
      <c r="M17" s="3">
        <f>'4. fin efectiva total'!M82</f>
        <v>2857.597887385838</v>
      </c>
      <c r="N17" s="3">
        <f>'4. fin efectiva total'!N82</f>
        <v>2773.8536056676589</v>
      </c>
      <c r="O17" s="3">
        <f>'4. fin efectiva total'!O82</f>
        <v>2816.0777455542629</v>
      </c>
      <c r="P17" s="3">
        <f>'4. fin efectiva total'!P82</f>
        <v>2928.6851030264197</v>
      </c>
      <c r="Q17" s="3">
        <f>'4. fin efectiva total'!Q82</f>
        <v>3075.7602073347643</v>
      </c>
      <c r="R17" s="3">
        <f>'4. fin efectiva total'!R82</f>
        <v>3073.0702171834473</v>
      </c>
      <c r="S17" s="3">
        <f>'4. fin efectiva total'!S82</f>
        <v>3076.3242361685925</v>
      </c>
      <c r="T17" s="3">
        <f>'4. fin efectiva total'!T82</f>
        <v>3329.8264717207262</v>
      </c>
      <c r="U17" s="3">
        <f>'4. fin efectiva total'!U82</f>
        <v>3456.1325745599379</v>
      </c>
      <c r="V17" s="3">
        <f>'4. fin efectiva total'!V82</f>
        <v>3125.2493530343372</v>
      </c>
      <c r="W17" s="3">
        <f>'4. fin efectiva total'!W82</f>
        <v>3653.7435308259969</v>
      </c>
    </row>
    <row r="18" spans="2:23" x14ac:dyDescent="0.2">
      <c r="B18" s="11" t="s">
        <v>26</v>
      </c>
      <c r="C18" s="3">
        <f>'4. fin efectiva total'!C83</f>
        <v>1540.1988769589941</v>
      </c>
      <c r="D18" s="3">
        <f>'4. fin efectiva total'!D83</f>
        <v>1650.7676434352165</v>
      </c>
      <c r="E18" s="3">
        <f>'4. fin efectiva total'!E83</f>
        <v>1823.6975112508378</v>
      </c>
      <c r="F18" s="3">
        <f>'4. fin efectiva total'!F83</f>
        <v>2140.710475109287</v>
      </c>
      <c r="G18" s="3">
        <f>'4. fin efectiva total'!G83</f>
        <v>2476.0729342800705</v>
      </c>
      <c r="H18" s="3">
        <f>'4. fin efectiva total'!H83</f>
        <v>2552.7564706209009</v>
      </c>
      <c r="I18" s="3">
        <f>'4. fin efectiva total'!I83</f>
        <v>2175.1475073566558</v>
      </c>
      <c r="J18" s="3">
        <f>'4. fin efectiva total'!J83</f>
        <v>1832.5756520528787</v>
      </c>
      <c r="K18" s="3">
        <f>'4. fin efectiva total'!K83</f>
        <v>2368.0955220783048</v>
      </c>
      <c r="L18" s="3">
        <f>'4. fin efectiva total'!L83</f>
        <v>2713.2289967675233</v>
      </c>
      <c r="M18" s="3">
        <f>'4. fin efectiva total'!M83</f>
        <v>2601.721904303819</v>
      </c>
      <c r="N18" s="3">
        <f>'4. fin efectiva total'!N83</f>
        <v>2518.2727113718211</v>
      </c>
      <c r="O18" s="3">
        <f>'4. fin efectiva total'!O83</f>
        <v>2451.0244749299654</v>
      </c>
      <c r="P18" s="3">
        <f>'4. fin efectiva total'!P83</f>
        <v>2643.6531442316709</v>
      </c>
      <c r="Q18" s="3">
        <f>'4. fin efectiva total'!Q83</f>
        <v>2860.1628328091101</v>
      </c>
      <c r="R18" s="3">
        <f>'4. fin efectiva total'!R83</f>
        <v>2967.9217461068238</v>
      </c>
      <c r="S18" s="3">
        <f>'4. fin efectiva total'!S83</f>
        <v>3199.2383614374044</v>
      </c>
      <c r="T18" s="3">
        <f>'4. fin efectiva total'!T83</f>
        <v>3429.9227381976207</v>
      </c>
      <c r="U18" s="3">
        <f>'4. fin efectiva total'!U83</f>
        <v>3559.6212270378032</v>
      </c>
      <c r="V18" s="3">
        <f>'4. fin efectiva total'!V83</f>
        <v>3230.7947860377453</v>
      </c>
      <c r="W18" s="3">
        <f>'4. fin efectiva total'!W83</f>
        <v>3955.8135365857524</v>
      </c>
    </row>
    <row r="19" spans="2:23" x14ac:dyDescent="0.2">
      <c r="B19" s="11" t="s">
        <v>27</v>
      </c>
      <c r="C19" s="3">
        <f>'4. fin efectiva total'!C84</f>
        <v>9159.3181651845189</v>
      </c>
      <c r="D19" s="3">
        <f>'4. fin efectiva total'!D84</f>
        <v>10114.817060834879</v>
      </c>
      <c r="E19" s="3">
        <f>'4. fin efectiva total'!E84</f>
        <v>11147.5191445088</v>
      </c>
      <c r="F19" s="3">
        <f>'4. fin efectiva total'!F84</f>
        <v>12629.362117426237</v>
      </c>
      <c r="G19" s="3">
        <f>'4. fin efectiva total'!G84</f>
        <v>14458.053579608779</v>
      </c>
      <c r="H19" s="3">
        <f>'4. fin efectiva total'!H84</f>
        <v>14957.771324530751</v>
      </c>
      <c r="I19" s="3">
        <f>'4. fin efectiva total'!I84</f>
        <v>13715.612294499315</v>
      </c>
      <c r="J19" s="3">
        <f>'4. fin efectiva total'!J84</f>
        <v>12478.291984103591</v>
      </c>
      <c r="K19" s="3">
        <f>'4. fin efectiva total'!K84</f>
        <v>14151.337377905933</v>
      </c>
      <c r="L19" s="3">
        <f>'4. fin efectiva total'!L84</f>
        <v>14676.14975525408</v>
      </c>
      <c r="M19" s="3">
        <f>'4. fin efectiva total'!M84</f>
        <v>14005.164902336313</v>
      </c>
      <c r="N19" s="3">
        <f>'4. fin efectiva total'!N84</f>
        <v>13190.403426888628</v>
      </c>
      <c r="O19" s="3">
        <f>'4. fin efectiva total'!O84</f>
        <v>12956.171082090674</v>
      </c>
      <c r="P19" s="3">
        <f>'4. fin efectiva total'!P84</f>
        <v>13761.961112702655</v>
      </c>
      <c r="Q19" s="3">
        <f>'4. fin efectiva total'!Q84</f>
        <v>14642.733263145339</v>
      </c>
      <c r="R19" s="3">
        <f>'4. fin efectiva total'!R84</f>
        <v>15208.907574169489</v>
      </c>
      <c r="S19" s="3">
        <f>'4. fin efectiva total'!S84</f>
        <v>16233.807139612572</v>
      </c>
      <c r="T19" s="3">
        <f>'4. fin efectiva total'!T84</f>
        <v>17487.410798913654</v>
      </c>
      <c r="U19" s="3">
        <f>'4. fin efectiva total'!U84</f>
        <v>18538.271023845824</v>
      </c>
      <c r="V19" s="3">
        <f>'4. fin efectiva total'!V84</f>
        <v>16951.327854546245</v>
      </c>
      <c r="W19" s="3">
        <f>'4. fin efectiva total'!W84</f>
        <v>19738.988056094317</v>
      </c>
    </row>
    <row r="20" spans="2:23" x14ac:dyDescent="0.2">
      <c r="B20" s="11" t="s">
        <v>28</v>
      </c>
      <c r="C20" s="3">
        <f>'4. fin efectiva total'!C85</f>
        <v>5045.451703108517</v>
      </c>
      <c r="D20" s="3">
        <f>'4. fin efectiva total'!D85</f>
        <v>5397.9877246364913</v>
      </c>
      <c r="E20" s="3">
        <f>'4. fin efectiva total'!E85</f>
        <v>5854.7935559486759</v>
      </c>
      <c r="F20" s="3">
        <f>'4. fin efectiva total'!F85</f>
        <v>6474.9959661642961</v>
      </c>
      <c r="G20" s="3">
        <f>'4. fin efectiva total'!G85</f>
        <v>7271.8384504799897</v>
      </c>
      <c r="H20" s="3">
        <f>'4. fin efectiva total'!H85</f>
        <v>7684.8115423523923</v>
      </c>
      <c r="I20" s="3">
        <f>'4. fin efectiva total'!I85</f>
        <v>6842.5700938792388</v>
      </c>
      <c r="J20" s="3">
        <f>'4. fin efectiva total'!J85</f>
        <v>5628.7974831550873</v>
      </c>
      <c r="K20" s="3">
        <f>'4. fin efectiva total'!K85</f>
        <v>6033.3509145812068</v>
      </c>
      <c r="L20" s="3">
        <f>'4. fin efectiva total'!L85</f>
        <v>7069.3193162945618</v>
      </c>
      <c r="M20" s="3">
        <f>'4. fin efectiva total'!M85</f>
        <v>6695.2475486451622</v>
      </c>
      <c r="N20" s="3">
        <f>'4. fin efectiva total'!N85</f>
        <v>6338.5439968743522</v>
      </c>
      <c r="O20" s="3">
        <f>'4. fin efectiva total'!O85</f>
        <v>6212.4593658191661</v>
      </c>
      <c r="P20" s="3">
        <f>'4. fin efectiva total'!P85</f>
        <v>6383.3911237937964</v>
      </c>
      <c r="Q20" s="3">
        <f>'4. fin efectiva total'!Q85</f>
        <v>6761.6019759550672</v>
      </c>
      <c r="R20" s="3">
        <f>'4. fin efectiva total'!R85</f>
        <v>6803.7051796613387</v>
      </c>
      <c r="S20" s="3">
        <f>'4. fin efectiva total'!S85</f>
        <v>6857.7723872136758</v>
      </c>
      <c r="T20" s="3">
        <f>'4. fin efectiva total'!T85</f>
        <v>7364.3269566717227</v>
      </c>
      <c r="U20" s="3">
        <f>'4. fin efectiva total'!U85</f>
        <v>7679.0090454081728</v>
      </c>
      <c r="V20" s="3">
        <f>'4. fin efectiva total'!V85</f>
        <v>7033.5982695392422</v>
      </c>
      <c r="W20" s="3">
        <f>'4. fin efectiva total'!W85</f>
        <v>8152.355301993899</v>
      </c>
    </row>
    <row r="21" spans="2:23" s="22" customFormat="1" x14ac:dyDescent="0.2">
      <c r="B21" s="26" t="s">
        <v>29</v>
      </c>
      <c r="C21" s="21">
        <f t="shared" ref="C21:T21" si="0">SUM(C6:C20)</f>
        <v>70617.715650903294</v>
      </c>
      <c r="D21" s="21">
        <f t="shared" si="0"/>
        <v>77308.894969223242</v>
      </c>
      <c r="E21" s="21">
        <f t="shared" si="0"/>
        <v>84890.031556114162</v>
      </c>
      <c r="F21" s="21">
        <f t="shared" si="0"/>
        <v>95300.423672108373</v>
      </c>
      <c r="G21" s="21">
        <f t="shared" si="0"/>
        <v>108829.31249337133</v>
      </c>
      <c r="H21" s="21">
        <f t="shared" si="0"/>
        <v>113118.63556104692</v>
      </c>
      <c r="I21" s="21">
        <f t="shared" si="0"/>
        <v>99494.993347753829</v>
      </c>
      <c r="J21" s="21">
        <f t="shared" si="0"/>
        <v>83476.251511713563</v>
      </c>
      <c r="K21" s="21">
        <f t="shared" si="0"/>
        <v>92870.012618834444</v>
      </c>
      <c r="L21" s="21">
        <f t="shared" si="0"/>
        <v>104679.06611266907</v>
      </c>
      <c r="M21" s="21">
        <f t="shared" si="0"/>
        <v>99590.677158323102</v>
      </c>
      <c r="N21" s="21">
        <f t="shared" si="0"/>
        <v>95063.168926688086</v>
      </c>
      <c r="O21" s="21">
        <f t="shared" si="0"/>
        <v>92708.877614963218</v>
      </c>
      <c r="P21" s="21">
        <f t="shared" si="0"/>
        <v>97306.339493102845</v>
      </c>
      <c r="Q21" s="21">
        <f t="shared" si="0"/>
        <v>103948.70673377829</v>
      </c>
      <c r="R21" s="21">
        <f t="shared" si="0"/>
        <v>106132.10275213477</v>
      </c>
      <c r="S21" s="21">
        <f t="shared" si="0"/>
        <v>110127.20938178989</v>
      </c>
      <c r="T21" s="21">
        <f t="shared" si="0"/>
        <v>119186.41747088727</v>
      </c>
      <c r="U21" s="21">
        <f t="shared" ref="U21:V21" si="1">SUM(U6:U20)</f>
        <v>124649.9805467882</v>
      </c>
      <c r="V21" s="21">
        <f t="shared" si="1"/>
        <v>113419.13546749428</v>
      </c>
      <c r="W21" s="21">
        <f t="shared" ref="W21" si="2">SUM(W6:W20)</f>
        <v>131370.55293390108</v>
      </c>
    </row>
    <row r="23" spans="2:23" x14ac:dyDescent="0.2">
      <c r="B23" t="s">
        <v>56</v>
      </c>
    </row>
    <row r="24" spans="2:23" x14ac:dyDescent="0.2">
      <c r="B24" s="11" t="s">
        <v>59</v>
      </c>
      <c r="C24" s="4"/>
      <c r="D24" s="4"/>
      <c r="E24" s="4"/>
      <c r="F24" s="4"/>
      <c r="G24" s="4"/>
      <c r="H24" s="4"/>
      <c r="I24" s="4"/>
      <c r="J24" s="2" t="s">
        <v>12</v>
      </c>
      <c r="K24" s="2" t="s">
        <v>13</v>
      </c>
      <c r="L24" s="4"/>
      <c r="M24" s="4"/>
      <c r="N24" s="4"/>
      <c r="O24" s="4"/>
      <c r="P24" s="4"/>
      <c r="Q24" s="4"/>
      <c r="R24" s="4"/>
      <c r="S24" s="4"/>
    </row>
    <row r="25" spans="2:23" x14ac:dyDescent="0.2">
      <c r="B25" s="4"/>
      <c r="C25" s="2">
        <v>2002</v>
      </c>
      <c r="D25" s="2">
        <v>2003</v>
      </c>
      <c r="E25" s="2">
        <v>2004</v>
      </c>
      <c r="F25" s="2">
        <v>2005</v>
      </c>
      <c r="G25" s="2">
        <v>2006</v>
      </c>
      <c r="H25" s="2">
        <v>2007</v>
      </c>
      <c r="I25" s="2">
        <v>2008</v>
      </c>
      <c r="J25" s="2">
        <v>2009</v>
      </c>
      <c r="K25" s="2">
        <v>2009</v>
      </c>
      <c r="L25" s="2">
        <v>2010</v>
      </c>
      <c r="M25" s="2">
        <v>2011</v>
      </c>
      <c r="N25" s="2">
        <v>2012</v>
      </c>
      <c r="O25" s="2">
        <v>2013</v>
      </c>
      <c r="P25" s="2">
        <v>2014</v>
      </c>
      <c r="Q25" s="2">
        <v>2015</v>
      </c>
      <c r="R25" s="2">
        <v>2016</v>
      </c>
      <c r="S25" s="2">
        <v>2017</v>
      </c>
      <c r="T25" s="2">
        <f>S25+1</f>
        <v>2018</v>
      </c>
      <c r="U25" s="2">
        <f>T25+1</f>
        <v>2019</v>
      </c>
      <c r="V25" s="2">
        <f>U25+1</f>
        <v>2020</v>
      </c>
      <c r="W25" s="2">
        <f>V25+1</f>
        <v>2021</v>
      </c>
    </row>
    <row r="26" spans="2:23" x14ac:dyDescent="0.2">
      <c r="B26" s="11" t="s">
        <v>14</v>
      </c>
      <c r="C26" s="3">
        <v>6419167.0387499956</v>
      </c>
      <c r="D26" s="3">
        <v>6607366.7455999358</v>
      </c>
      <c r="E26" s="3">
        <v>6722223.938848095</v>
      </c>
      <c r="F26" s="3">
        <v>6896029.5540817529</v>
      </c>
      <c r="G26" s="3">
        <v>7033649.4088764051</v>
      </c>
      <c r="H26" s="3">
        <v>7117443.1148880171</v>
      </c>
      <c r="I26" s="3">
        <v>7273270.5519874664</v>
      </c>
      <c r="J26" s="3">
        <v>7386015.425189591</v>
      </c>
      <c r="K26" s="11">
        <v>7386015.425189591</v>
      </c>
      <c r="L26" s="11">
        <v>7434588.0173271</v>
      </c>
      <c r="M26" s="11">
        <v>7474718.5420842431</v>
      </c>
      <c r="N26" s="11">
        <v>7509584.2128371047</v>
      </c>
      <c r="O26" s="11">
        <v>7446814.014300352</v>
      </c>
      <c r="P26" s="11">
        <v>7436018.049917181</v>
      </c>
      <c r="Q26" s="11">
        <v>7422511</v>
      </c>
      <c r="R26" s="11">
        <v>7400191</v>
      </c>
      <c r="S26" s="11">
        <v>7420029</v>
      </c>
      <c r="T26" s="3">
        <v>7461661</v>
      </c>
      <c r="U26" s="3">
        <v>7522125</v>
      </c>
      <c r="V26" s="3">
        <v>7597326</v>
      </c>
      <c r="W26" s="3">
        <v>7575423</v>
      </c>
    </row>
    <row r="27" spans="2:23" x14ac:dyDescent="0.2">
      <c r="B27" s="11" t="s">
        <v>15</v>
      </c>
      <c r="C27" s="3">
        <v>2865923.3860463733</v>
      </c>
      <c r="D27" s="3">
        <v>2886262.4341597389</v>
      </c>
      <c r="E27" s="3">
        <v>2891880.9933455731</v>
      </c>
      <c r="F27" s="3">
        <v>2911606.8420378203</v>
      </c>
      <c r="G27" s="3">
        <v>2920022.0430102483</v>
      </c>
      <c r="H27" s="3">
        <v>2929903.5366983106</v>
      </c>
      <c r="I27" s="3">
        <v>2949858.2675022623</v>
      </c>
      <c r="J27" s="3">
        <v>2966938.6904433216</v>
      </c>
      <c r="K27" s="11">
        <v>2966938.6904433216</v>
      </c>
      <c r="L27" s="11">
        <v>2968168.6348948805</v>
      </c>
      <c r="M27" s="11">
        <v>2966642.7317143502</v>
      </c>
      <c r="N27" s="11">
        <v>2956348.4973950591</v>
      </c>
      <c r="O27" s="11">
        <v>2981327.6664337288</v>
      </c>
      <c r="P27" s="11">
        <v>2946023.4955349551</v>
      </c>
      <c r="Q27" s="11">
        <v>2926511</v>
      </c>
      <c r="R27" s="11">
        <v>2913156</v>
      </c>
      <c r="S27" s="11">
        <v>2901609</v>
      </c>
      <c r="T27" s="3">
        <v>2898690</v>
      </c>
      <c r="U27" s="3">
        <v>2903632</v>
      </c>
      <c r="V27" s="3">
        <v>2912315</v>
      </c>
      <c r="W27" s="3">
        <v>2907197</v>
      </c>
    </row>
    <row r="28" spans="2:23" x14ac:dyDescent="0.2">
      <c r="B28" s="11" t="s">
        <v>16</v>
      </c>
      <c r="C28" s="3">
        <v>7396981.6402542982</v>
      </c>
      <c r="D28" s="3">
        <v>7528714.5564977601</v>
      </c>
      <c r="E28" s="3">
        <v>7600808.6404884942</v>
      </c>
      <c r="F28" s="3">
        <v>7750958.2009203248</v>
      </c>
      <c r="G28" s="3">
        <v>7864082.2424122822</v>
      </c>
      <c r="H28" s="3">
        <v>7939256.5359348636</v>
      </c>
      <c r="I28" s="3">
        <v>8075606.9169198992</v>
      </c>
      <c r="J28" s="3">
        <v>8170225.876641904</v>
      </c>
      <c r="K28" s="11">
        <v>8170225.876641904</v>
      </c>
      <c r="L28" s="11">
        <v>8220687.4053633492</v>
      </c>
      <c r="M28" s="11">
        <v>8256161.3323168689</v>
      </c>
      <c r="N28" s="11">
        <v>8268773.6050717821</v>
      </c>
      <c r="O28" s="11">
        <v>8185500.6377256308</v>
      </c>
      <c r="P28" s="11">
        <v>8142796.1006292477</v>
      </c>
      <c r="Q28" s="11">
        <v>8176790</v>
      </c>
      <c r="R28" s="11">
        <v>8179766</v>
      </c>
      <c r="S28" s="11">
        <v>8179426</v>
      </c>
      <c r="T28" s="3">
        <v>8191144</v>
      </c>
      <c r="U28" s="3">
        <v>8216361</v>
      </c>
      <c r="V28" s="3">
        <v>8288210</v>
      </c>
      <c r="W28" s="3">
        <v>8301282</v>
      </c>
    </row>
    <row r="29" spans="2:23" x14ac:dyDescent="0.2">
      <c r="B29" s="11" t="s">
        <v>17</v>
      </c>
      <c r="C29" s="3">
        <v>1102332.1342705023</v>
      </c>
      <c r="D29" s="3">
        <v>1105381.6667018363</v>
      </c>
      <c r="E29" s="3">
        <v>1105070.4881884088</v>
      </c>
      <c r="F29" s="3">
        <v>1111304.098028692</v>
      </c>
      <c r="G29" s="3">
        <v>1111503.6619750785</v>
      </c>
      <c r="H29" s="3">
        <v>1111259.9901220121</v>
      </c>
      <c r="I29" s="3">
        <v>1118279.8898931483</v>
      </c>
      <c r="J29" s="3">
        <v>1125120.564511677</v>
      </c>
      <c r="K29" s="11">
        <v>1125120.564511677</v>
      </c>
      <c r="L29" s="11">
        <v>1124410.3099358503</v>
      </c>
      <c r="M29" s="11">
        <v>1122612.5548163897</v>
      </c>
      <c r="N29" s="11">
        <v>1119748.0535739914</v>
      </c>
      <c r="O29" s="11">
        <v>1133619.6217504116</v>
      </c>
      <c r="P29" s="11">
        <v>1120395.2218378119</v>
      </c>
      <c r="Q29" s="11">
        <v>1106001</v>
      </c>
      <c r="R29" s="11">
        <v>1097317</v>
      </c>
      <c r="S29" s="11">
        <v>1090061</v>
      </c>
      <c r="T29" s="3">
        <v>1085929</v>
      </c>
      <c r="U29" s="3">
        <v>1085009</v>
      </c>
      <c r="V29" s="3">
        <v>1084025</v>
      </c>
      <c r="W29" s="3">
        <v>1077266</v>
      </c>
    </row>
    <row r="30" spans="2:23" x14ac:dyDescent="0.2">
      <c r="B30" s="11" t="s">
        <v>18</v>
      </c>
      <c r="C30" s="3">
        <v>538837.76751986262</v>
      </c>
      <c r="D30" s="3">
        <v>547106.48237848049</v>
      </c>
      <c r="E30" s="3">
        <v>552508.48836169741</v>
      </c>
      <c r="F30" s="3">
        <v>560302.18558969989</v>
      </c>
      <c r="G30" s="3">
        <v>565276.0205725712</v>
      </c>
      <c r="H30" s="3">
        <v>570319.5354218845</v>
      </c>
      <c r="I30" s="3">
        <v>580075.65875726356</v>
      </c>
      <c r="J30" s="3">
        <v>587943.35976448655</v>
      </c>
      <c r="K30" s="11">
        <v>587943.35976448655</v>
      </c>
      <c r="L30" s="11">
        <v>590968.36742370971</v>
      </c>
      <c r="M30" s="11">
        <v>591796.79396181786</v>
      </c>
      <c r="N30" s="11">
        <v>593475.04302592599</v>
      </c>
      <c r="O30" s="11">
        <v>598634.35920566099</v>
      </c>
      <c r="P30" s="11">
        <v>593120.47854683665</v>
      </c>
      <c r="Q30" s="11">
        <v>589620</v>
      </c>
      <c r="R30" s="11">
        <v>587745</v>
      </c>
      <c r="S30" s="11">
        <v>586226</v>
      </c>
      <c r="T30" s="3">
        <v>586538</v>
      </c>
      <c r="U30" s="3">
        <v>588582</v>
      </c>
      <c r="V30" s="3">
        <v>591720</v>
      </c>
      <c r="W30" s="3">
        <v>592494</v>
      </c>
    </row>
    <row r="31" spans="2:23" x14ac:dyDescent="0.2">
      <c r="B31" s="11" t="s">
        <v>19</v>
      </c>
      <c r="C31" s="3">
        <v>285466.00191744784</v>
      </c>
      <c r="D31" s="3">
        <v>291003.6729811249</v>
      </c>
      <c r="E31" s="3">
        <v>297162.56810617779</v>
      </c>
      <c r="F31" s="3">
        <v>304376.32441626641</v>
      </c>
      <c r="G31" s="3">
        <v>309805.9164768284</v>
      </c>
      <c r="H31" s="3">
        <v>313071.60794925928</v>
      </c>
      <c r="I31" s="3">
        <v>321767.95164198143</v>
      </c>
      <c r="J31" s="3">
        <v>325823.77948374418</v>
      </c>
      <c r="K31" s="11">
        <v>325823.77948374418</v>
      </c>
      <c r="L31" s="11">
        <v>327221.36737066996</v>
      </c>
      <c r="M31" s="11">
        <v>328502.71076496824</v>
      </c>
      <c r="N31" s="11">
        <v>329097.99825329037</v>
      </c>
      <c r="O31" s="11">
        <v>332334.1921408507</v>
      </c>
      <c r="P31" s="11">
        <v>328592.82027419255</v>
      </c>
      <c r="Q31" s="11">
        <v>326110</v>
      </c>
      <c r="R31" s="11">
        <v>324913</v>
      </c>
      <c r="S31" s="11">
        <v>324061</v>
      </c>
      <c r="T31" s="3">
        <v>323775</v>
      </c>
      <c r="U31" s="3">
        <v>325256</v>
      </c>
      <c r="V31" s="3">
        <v>328799</v>
      </c>
      <c r="W31" s="3">
        <v>328811</v>
      </c>
    </row>
    <row r="32" spans="2:23" x14ac:dyDescent="0.2">
      <c r="B32" s="11" t="s">
        <v>20</v>
      </c>
      <c r="C32" s="3">
        <v>1203191.1993686433</v>
      </c>
      <c r="D32" s="3">
        <v>1244389.3971483002</v>
      </c>
      <c r="E32" s="3">
        <v>1271783.63627528</v>
      </c>
      <c r="F32" s="3">
        <v>1308091.8244068702</v>
      </c>
      <c r="G32" s="3">
        <v>1341588.1491830377</v>
      </c>
      <c r="H32" s="3">
        <v>1365917.2171438828</v>
      </c>
      <c r="I32" s="3">
        <v>1395938.1437807137</v>
      </c>
      <c r="J32" s="3">
        <v>1416295.3595892407</v>
      </c>
      <c r="K32" s="11">
        <v>1416295.3595892407</v>
      </c>
      <c r="L32" s="11">
        <v>1430125.9149447277</v>
      </c>
      <c r="M32" s="11">
        <v>1437899.4753163387</v>
      </c>
      <c r="N32" s="11">
        <v>1442216.5785977691</v>
      </c>
      <c r="O32" s="11">
        <v>1444162.4509979137</v>
      </c>
      <c r="P32" s="11">
        <v>1434242.6814460054</v>
      </c>
      <c r="Q32" s="11">
        <v>1434787</v>
      </c>
      <c r="R32" s="11">
        <v>1433404</v>
      </c>
      <c r="S32" s="11">
        <v>1439379</v>
      </c>
      <c r="T32" s="3">
        <v>1446880</v>
      </c>
      <c r="U32" s="3">
        <v>1463185</v>
      </c>
      <c r="V32" s="3">
        <v>1483332</v>
      </c>
      <c r="W32" s="3">
        <v>1490483</v>
      </c>
    </row>
    <row r="33" spans="2:23" x14ac:dyDescent="0.2">
      <c r="B33" s="11" t="s">
        <v>21</v>
      </c>
      <c r="C33" s="3">
        <v>4234408.6674461458</v>
      </c>
      <c r="D33" s="3">
        <v>4379332.0624222476</v>
      </c>
      <c r="E33" s="3">
        <v>4444318.3276259759</v>
      </c>
      <c r="F33" s="3">
        <v>4588360.5097357379</v>
      </c>
      <c r="G33" s="3">
        <v>4704911.4657066222</v>
      </c>
      <c r="H33" s="3">
        <v>4783011.5270478297</v>
      </c>
      <c r="I33" s="3">
        <v>4931742.8293231511</v>
      </c>
      <c r="J33" s="3">
        <v>4999175.9089458734</v>
      </c>
      <c r="K33" s="11">
        <v>4999175.9089458734</v>
      </c>
      <c r="L33" s="11">
        <v>5020575.7626408618</v>
      </c>
      <c r="M33" s="11">
        <v>5031187.1079478571</v>
      </c>
      <c r="N33" s="11">
        <v>5044055.6591429813</v>
      </c>
      <c r="O33" s="11">
        <v>4910945.7732377471</v>
      </c>
      <c r="P33" s="11">
        <v>4842450.9410828138</v>
      </c>
      <c r="Q33" s="11">
        <v>4824972</v>
      </c>
      <c r="R33" s="11">
        <v>4818504</v>
      </c>
      <c r="S33" s="11">
        <v>4808332</v>
      </c>
      <c r="T33" s="3">
        <v>4828576</v>
      </c>
      <c r="U33" s="3">
        <v>4867489</v>
      </c>
      <c r="V33" s="3">
        <v>4922005</v>
      </c>
      <c r="W33" s="3">
        <v>4923774</v>
      </c>
    </row>
    <row r="34" spans="2:23" x14ac:dyDescent="0.2">
      <c r="B34" s="11" t="s">
        <v>22</v>
      </c>
      <c r="C34" s="3">
        <v>1289321.6319621759</v>
      </c>
      <c r="D34" s="3">
        <v>1304549.3296971</v>
      </c>
      <c r="E34" s="3">
        <v>1323001.7390362846</v>
      </c>
      <c r="F34" s="3">
        <v>1342929.4732298888</v>
      </c>
      <c r="G34" s="3">
        <v>1349985.9742256696</v>
      </c>
      <c r="H34" s="3">
        <v>1368292.1930873196</v>
      </c>
      <c r="I34" s="3">
        <v>1397963.0768541335</v>
      </c>
      <c r="J34" s="3">
        <v>1415056.7702531547</v>
      </c>
      <c r="K34" s="11">
        <v>1415056.7702531547</v>
      </c>
      <c r="L34" s="11">
        <v>1417005.9540209146</v>
      </c>
      <c r="M34" s="11">
        <v>1416473.7698168515</v>
      </c>
      <c r="N34" s="11">
        <v>1417692.6854680777</v>
      </c>
      <c r="O34" s="11">
        <v>1440627.3318215341</v>
      </c>
      <c r="P34" s="11">
        <v>1417418.2869869794</v>
      </c>
      <c r="Q34" s="11">
        <v>1402215</v>
      </c>
      <c r="R34" s="11">
        <v>1394716</v>
      </c>
      <c r="S34" s="11">
        <v>1394233</v>
      </c>
      <c r="T34" s="3">
        <v>1395817</v>
      </c>
      <c r="U34" s="3">
        <v>1405793</v>
      </c>
      <c r="V34" s="3">
        <v>1415166</v>
      </c>
      <c r="W34" s="3">
        <v>1412229</v>
      </c>
    </row>
    <row r="35" spans="2:23" x14ac:dyDescent="0.2">
      <c r="B35" s="11" t="s">
        <v>23</v>
      </c>
      <c r="C35" s="3">
        <v>1940795.2308390341</v>
      </c>
      <c r="D35" s="3">
        <v>1974271.431651481</v>
      </c>
      <c r="E35" s="3">
        <v>2003097.265890351</v>
      </c>
      <c r="F35" s="3">
        <v>2042832.6075558723</v>
      </c>
      <c r="G35" s="3">
        <v>2075374.2016245213</v>
      </c>
      <c r="H35" s="3">
        <v>2110261.0211757096</v>
      </c>
      <c r="I35" s="3">
        <v>2168106.8163595558</v>
      </c>
      <c r="J35" s="3">
        <v>2197556.0129086585</v>
      </c>
      <c r="K35" s="11">
        <v>2197556.0129086585</v>
      </c>
      <c r="L35" s="11">
        <v>2208917.2053291071</v>
      </c>
      <c r="M35" s="11">
        <v>2219148.115425705</v>
      </c>
      <c r="N35" s="11">
        <v>2217658.2951038978</v>
      </c>
      <c r="O35" s="11">
        <v>2220074.5341003374</v>
      </c>
      <c r="P35" s="11">
        <v>2181578.823999472</v>
      </c>
      <c r="Q35" s="11">
        <v>2145454</v>
      </c>
      <c r="R35" s="11">
        <v>2126947</v>
      </c>
      <c r="S35" s="11">
        <v>2114835</v>
      </c>
      <c r="T35" s="3">
        <v>2108763</v>
      </c>
      <c r="U35" s="3">
        <v>2117928</v>
      </c>
      <c r="V35" s="3">
        <v>2128358</v>
      </c>
      <c r="W35" s="3">
        <v>2123502</v>
      </c>
    </row>
    <row r="36" spans="2:23" x14ac:dyDescent="0.2">
      <c r="B36" s="11" t="s">
        <v>24</v>
      </c>
      <c r="C36" s="3">
        <v>1913572.3953986019</v>
      </c>
      <c r="D36" s="3">
        <v>1967442.225498782</v>
      </c>
      <c r="E36" s="3">
        <v>1985496.404127703</v>
      </c>
      <c r="F36" s="3">
        <v>2036307.1999168191</v>
      </c>
      <c r="G36" s="3">
        <v>2062267.9427446919</v>
      </c>
      <c r="H36" s="3">
        <v>2093064.3434689837</v>
      </c>
      <c r="I36" s="3">
        <v>2148675.7356249988</v>
      </c>
      <c r="J36" s="3">
        <v>2177855.5714531383</v>
      </c>
      <c r="K36" s="11">
        <v>2177855.5714531383</v>
      </c>
      <c r="L36" s="11">
        <v>2192892.8157838453</v>
      </c>
      <c r="M36" s="11">
        <v>2201290.5080956924</v>
      </c>
      <c r="N36" s="11">
        <v>2197223.239802456</v>
      </c>
      <c r="O36" s="11">
        <v>2155081.744638171</v>
      </c>
      <c r="P36" s="11">
        <v>2137482.4953766665</v>
      </c>
      <c r="Q36" s="11">
        <v>2131354</v>
      </c>
      <c r="R36" s="11">
        <v>2132944</v>
      </c>
      <c r="S36" s="11">
        <v>2138543</v>
      </c>
      <c r="T36" s="3">
        <v>2157213</v>
      </c>
      <c r="U36" s="3">
        <v>2184609</v>
      </c>
      <c r="V36" s="3">
        <v>2211488</v>
      </c>
      <c r="W36" s="3">
        <v>2214335</v>
      </c>
    </row>
    <row r="37" spans="2:23" x14ac:dyDescent="0.2">
      <c r="B37" s="11" t="s">
        <v>25</v>
      </c>
      <c r="C37" s="3">
        <v>1147872.3730813784</v>
      </c>
      <c r="D37" s="3">
        <v>1151031.232975729</v>
      </c>
      <c r="E37" s="3">
        <v>1150487.8074838053</v>
      </c>
      <c r="F37" s="3">
        <v>1158725.4061974888</v>
      </c>
      <c r="G37" s="3">
        <v>1158287.1028861406</v>
      </c>
      <c r="H37" s="3">
        <v>1158688.0806403616</v>
      </c>
      <c r="I37" s="3">
        <v>1165270.8282702072</v>
      </c>
      <c r="J37" s="3">
        <v>1168363.3496915447</v>
      </c>
      <c r="K37" s="11">
        <v>1168363.3496915447</v>
      </c>
      <c r="L37" s="11">
        <v>1169068.2925095777</v>
      </c>
      <c r="M37" s="11">
        <v>1165941.6402241779</v>
      </c>
      <c r="N37" s="11">
        <v>1160134.1300020521</v>
      </c>
      <c r="O37" s="11">
        <v>1180337.4282219647</v>
      </c>
      <c r="P37" s="11">
        <v>1161888.0922922925</v>
      </c>
      <c r="Q37" s="11">
        <v>1147130</v>
      </c>
      <c r="R37" s="11">
        <v>1138735</v>
      </c>
      <c r="S37" s="11">
        <v>1129451</v>
      </c>
      <c r="T37" s="3">
        <v>1122743</v>
      </c>
      <c r="U37" s="3">
        <v>1119852</v>
      </c>
      <c r="V37" s="3">
        <v>1117335</v>
      </c>
      <c r="W37" s="3">
        <v>1112046</v>
      </c>
    </row>
    <row r="38" spans="2:23" x14ac:dyDescent="0.2">
      <c r="B38" s="11" t="s">
        <v>26</v>
      </c>
      <c r="C38" s="3">
        <v>925936.7922358294</v>
      </c>
      <c r="D38" s="3">
        <v>954569.45121119637</v>
      </c>
      <c r="E38" s="3">
        <v>962114.59352248337</v>
      </c>
      <c r="F38" s="3">
        <v>989550.62319558638</v>
      </c>
      <c r="G38" s="3">
        <v>1006669.9681373111</v>
      </c>
      <c r="H38" s="3">
        <v>1033741.9663638307</v>
      </c>
      <c r="I38" s="3">
        <v>1073354.4753594485</v>
      </c>
      <c r="J38" s="3">
        <v>1094407.996825228</v>
      </c>
      <c r="K38" s="11">
        <v>1094407.996825228</v>
      </c>
      <c r="L38" s="11">
        <v>1104357.9084063016</v>
      </c>
      <c r="M38" s="11">
        <v>1111901.8382327755</v>
      </c>
      <c r="N38" s="11">
        <v>1118749.4201731379</v>
      </c>
      <c r="O38" s="11">
        <v>1106546.8891559325</v>
      </c>
      <c r="P38" s="11">
        <v>1101811.0081040422</v>
      </c>
      <c r="Q38" s="11">
        <v>1093986</v>
      </c>
      <c r="R38" s="11">
        <v>1098225</v>
      </c>
      <c r="S38" s="11">
        <v>1107970</v>
      </c>
      <c r="T38" s="3">
        <v>1118082</v>
      </c>
      <c r="U38" s="3">
        <v>1138463</v>
      </c>
      <c r="V38" s="3">
        <v>1159311</v>
      </c>
      <c r="W38" s="3">
        <v>1164589</v>
      </c>
    </row>
    <row r="39" spans="2:23" x14ac:dyDescent="0.2">
      <c r="B39" s="11" t="s">
        <v>27</v>
      </c>
      <c r="C39" s="3">
        <v>5106368.2605109671</v>
      </c>
      <c r="D39" s="3">
        <v>5283317.6544709653</v>
      </c>
      <c r="E39" s="3">
        <v>5377382.7161354637</v>
      </c>
      <c r="F39" s="3">
        <v>5558237.1235920442</v>
      </c>
      <c r="G39" s="3">
        <v>5624649.9829087649</v>
      </c>
      <c r="H39" s="3">
        <v>5703405.0139465006</v>
      </c>
      <c r="I39" s="3">
        <v>5889649.9618957555</v>
      </c>
      <c r="J39" s="3">
        <v>6010812.6799921738</v>
      </c>
      <c r="K39" s="11">
        <v>6010812.6799921738</v>
      </c>
      <c r="L39" s="11">
        <v>6095754.8940363023</v>
      </c>
      <c r="M39" s="11">
        <v>6137211.3692345703</v>
      </c>
      <c r="N39" s="11">
        <v>6160228.8718603328</v>
      </c>
      <c r="O39" s="11">
        <v>6246403.8483530581</v>
      </c>
      <c r="P39" s="11">
        <v>6224778.0257774116</v>
      </c>
      <c r="Q39" s="11">
        <v>6225396</v>
      </c>
      <c r="R39" s="11">
        <v>6261545</v>
      </c>
      <c r="S39" s="11">
        <v>6303265</v>
      </c>
      <c r="T39" s="3">
        <v>6369011</v>
      </c>
      <c r="U39" s="3">
        <v>6447197</v>
      </c>
      <c r="V39" s="3">
        <v>6552395</v>
      </c>
      <c r="W39" s="3">
        <v>6528308</v>
      </c>
    </row>
    <row r="40" spans="2:23" x14ac:dyDescent="0.2">
      <c r="B40" s="11" t="s">
        <v>28</v>
      </c>
      <c r="C40" s="3">
        <v>2644474.4803987453</v>
      </c>
      <c r="D40" s="3">
        <v>2658517.6566053173</v>
      </c>
      <c r="E40" s="3">
        <v>2667663.3925642087</v>
      </c>
      <c r="F40" s="3">
        <v>2689836.0270951367</v>
      </c>
      <c r="G40" s="3">
        <v>2702599.9192598248</v>
      </c>
      <c r="H40" s="3">
        <v>2709322.3161112345</v>
      </c>
      <c r="I40" s="3">
        <v>2741934.8958300129</v>
      </c>
      <c r="J40" s="3">
        <v>2749328.6543062609</v>
      </c>
      <c r="K40" s="11">
        <v>2749328.6543062609</v>
      </c>
      <c r="L40" s="11">
        <v>2744412.1500128047</v>
      </c>
      <c r="M40" s="11">
        <v>2741495.5100473952</v>
      </c>
      <c r="N40" s="11">
        <v>2727855.709692141</v>
      </c>
      <c r="O40" s="11">
        <v>2743354.5079167071</v>
      </c>
      <c r="P40" s="11">
        <v>2703497.4781940887</v>
      </c>
      <c r="Q40" s="11">
        <v>2671965</v>
      </c>
      <c r="R40" s="11">
        <v>2648174</v>
      </c>
      <c r="S40" s="11">
        <v>2626241</v>
      </c>
      <c r="T40" s="3">
        <v>2609988</v>
      </c>
      <c r="U40" s="3">
        <v>2607473</v>
      </c>
      <c r="V40" s="3">
        <v>2606031</v>
      </c>
      <c r="W40" s="3">
        <v>2588060</v>
      </c>
    </row>
    <row r="41" spans="2:23" s="22" customFormat="1" x14ac:dyDescent="0.2">
      <c r="B41" s="26" t="s">
        <v>29</v>
      </c>
      <c r="C41" s="21">
        <f t="shared" ref="C41:V41" si="3">SUM(C26:C40)</f>
        <v>39014649</v>
      </c>
      <c r="D41" s="21">
        <f t="shared" si="3"/>
        <v>39883255.999999985</v>
      </c>
      <c r="E41" s="21">
        <f t="shared" si="3"/>
        <v>40355001</v>
      </c>
      <c r="F41" s="21">
        <f t="shared" si="3"/>
        <v>41249448</v>
      </c>
      <c r="G41" s="21">
        <f t="shared" si="3"/>
        <v>41830674</v>
      </c>
      <c r="H41" s="21">
        <f t="shared" si="3"/>
        <v>42306958</v>
      </c>
      <c r="I41" s="21">
        <f t="shared" si="3"/>
        <v>43231495.999999993</v>
      </c>
      <c r="J41" s="21">
        <f t="shared" si="3"/>
        <v>43790920</v>
      </c>
      <c r="K41" s="21">
        <f t="shared" si="3"/>
        <v>43790920</v>
      </c>
      <c r="L41" s="21">
        <f t="shared" si="3"/>
        <v>44049155</v>
      </c>
      <c r="M41" s="21">
        <f t="shared" si="3"/>
        <v>44202984.000000007</v>
      </c>
      <c r="N41" s="21">
        <f t="shared" si="3"/>
        <v>44262842.000000007</v>
      </c>
      <c r="O41" s="21">
        <f t="shared" si="3"/>
        <v>44125765</v>
      </c>
      <c r="P41" s="21">
        <f t="shared" si="3"/>
        <v>43772093.999999993</v>
      </c>
      <c r="Q41" s="21">
        <f t="shared" si="3"/>
        <v>43624802</v>
      </c>
      <c r="R41" s="21">
        <f t="shared" si="3"/>
        <v>43556282</v>
      </c>
      <c r="S41" s="21">
        <f t="shared" si="3"/>
        <v>43563661</v>
      </c>
      <c r="T41" s="21">
        <f t="shared" si="3"/>
        <v>43704810</v>
      </c>
      <c r="U41" s="21">
        <f t="shared" si="3"/>
        <v>43992954</v>
      </c>
      <c r="V41" s="21">
        <f t="shared" si="3"/>
        <v>44397816</v>
      </c>
      <c r="W41" s="21">
        <f t="shared" ref="W41" si="4">SUM(W26:W40)</f>
        <v>44339799</v>
      </c>
    </row>
    <row r="43" spans="2:23" x14ac:dyDescent="0.2">
      <c r="B43" t="s">
        <v>57</v>
      </c>
    </row>
    <row r="44" spans="2:23" x14ac:dyDescent="0.2">
      <c r="B44" s="11" t="s">
        <v>58</v>
      </c>
      <c r="C44" s="4"/>
      <c r="D44" s="4"/>
      <c r="E44" s="4"/>
      <c r="F44" s="4"/>
      <c r="G44" s="4"/>
      <c r="H44" s="4"/>
      <c r="I44" s="4"/>
      <c r="J44" s="2" t="s">
        <v>12</v>
      </c>
      <c r="K44" s="2" t="s">
        <v>13</v>
      </c>
      <c r="L44" s="4"/>
      <c r="M44" s="4"/>
      <c r="N44" s="4"/>
      <c r="O44" s="4"/>
      <c r="P44" s="4"/>
      <c r="Q44" s="4"/>
      <c r="R44" s="4"/>
      <c r="S44" s="4"/>
    </row>
    <row r="45" spans="2:23" x14ac:dyDescent="0.2">
      <c r="B45" s="4"/>
      <c r="C45" s="2">
        <v>2002</v>
      </c>
      <c r="D45" s="2">
        <v>2003</v>
      </c>
      <c r="E45" s="2">
        <v>2004</v>
      </c>
      <c r="F45" s="2">
        <v>2005</v>
      </c>
      <c r="G45" s="2">
        <v>2006</v>
      </c>
      <c r="H45" s="2">
        <v>2007</v>
      </c>
      <c r="I45" s="2">
        <v>2008</v>
      </c>
      <c r="J45" s="2">
        <v>2009</v>
      </c>
      <c r="K45" s="2">
        <v>2009</v>
      </c>
      <c r="L45" s="2">
        <v>2010</v>
      </c>
      <c r="M45" s="2">
        <v>2011</v>
      </c>
      <c r="N45" s="2">
        <v>2012</v>
      </c>
      <c r="O45" s="2">
        <v>2013</v>
      </c>
      <c r="P45" s="2">
        <v>2014</v>
      </c>
      <c r="Q45" s="2">
        <v>2015</v>
      </c>
      <c r="R45" s="2">
        <v>2016</v>
      </c>
      <c r="S45" s="2">
        <v>2017</v>
      </c>
      <c r="T45" s="2">
        <f>S45+1</f>
        <v>2018</v>
      </c>
      <c r="U45" s="2">
        <f>T45+1</f>
        <v>2019</v>
      </c>
      <c r="V45" s="2">
        <f>U45+1</f>
        <v>2020</v>
      </c>
      <c r="W45" s="2">
        <f>V45+1</f>
        <v>2021</v>
      </c>
    </row>
    <row r="46" spans="2:23" x14ac:dyDescent="0.2">
      <c r="B46" s="11" t="s">
        <v>14</v>
      </c>
      <c r="C46" s="3">
        <f>C6*1000000/C26</f>
        <v>1802.2210248978156</v>
      </c>
      <c r="D46" s="3">
        <f t="shared" ref="D46:S46" si="5">D6*1000000/D26</f>
        <v>1925.315805447334</v>
      </c>
      <c r="E46" s="3">
        <f t="shared" si="5"/>
        <v>2114.6955855916499</v>
      </c>
      <c r="F46" s="3">
        <f t="shared" si="5"/>
        <v>2305.6575599673843</v>
      </c>
      <c r="G46" s="3">
        <f t="shared" si="5"/>
        <v>2586.6375826671815</v>
      </c>
      <c r="H46" s="3">
        <f t="shared" si="5"/>
        <v>2591.234256425143</v>
      </c>
      <c r="I46" s="3">
        <f t="shared" si="5"/>
        <v>2267.5276139962948</v>
      </c>
      <c r="J46" s="3">
        <f t="shared" si="5"/>
        <v>1941.6601023494104</v>
      </c>
      <c r="K46" s="3">
        <f t="shared" si="5"/>
        <v>2215.4905830387779</v>
      </c>
      <c r="L46" s="3">
        <f t="shared" si="5"/>
        <v>2373.2275232223587</v>
      </c>
      <c r="M46" s="3">
        <f t="shared" si="5"/>
        <v>2245.7347656683382</v>
      </c>
      <c r="N46" s="3">
        <f t="shared" si="5"/>
        <v>2131.4126074230167</v>
      </c>
      <c r="O46" s="3">
        <f t="shared" si="5"/>
        <v>2055.3798643585474</v>
      </c>
      <c r="P46" s="3">
        <f t="shared" si="5"/>
        <v>2173.2136976627521</v>
      </c>
      <c r="Q46" s="3">
        <f t="shared" si="5"/>
        <v>2376.118275584869</v>
      </c>
      <c r="R46" s="3">
        <f t="shared" si="5"/>
        <v>2438.0783485774286</v>
      </c>
      <c r="S46" s="3">
        <f t="shared" si="5"/>
        <v>2549.5552385559331</v>
      </c>
      <c r="T46" s="3">
        <f t="shared" ref="T46:U46" si="6">T6*1000000/T26</f>
        <v>2742.7626507319378</v>
      </c>
      <c r="U46" s="3">
        <f t="shared" si="6"/>
        <v>2868.8313817344488</v>
      </c>
      <c r="V46" s="3">
        <f t="shared" ref="V46:W46" si="7">V6*1000000/V26</f>
        <v>2604.7372205149882</v>
      </c>
      <c r="W46" s="3">
        <f t="shared" si="7"/>
        <v>3014.5115244125095</v>
      </c>
    </row>
    <row r="47" spans="2:23" x14ac:dyDescent="0.2">
      <c r="B47" s="11" t="s">
        <v>15</v>
      </c>
      <c r="C47" s="3">
        <f t="shared" ref="C47:S47" si="8">C7*1000000/C27</f>
        <v>1832.4383715160327</v>
      </c>
      <c r="D47" s="3">
        <f t="shared" si="8"/>
        <v>1952.7040898449532</v>
      </c>
      <c r="E47" s="3">
        <f t="shared" si="8"/>
        <v>2083.090062551044</v>
      </c>
      <c r="F47" s="3">
        <f t="shared" si="8"/>
        <v>2308.2491766127587</v>
      </c>
      <c r="G47" s="3">
        <f t="shared" si="8"/>
        <v>2584.6819179832037</v>
      </c>
      <c r="H47" s="3">
        <f t="shared" si="8"/>
        <v>2732.3897966868144</v>
      </c>
      <c r="I47" s="3">
        <f t="shared" si="8"/>
        <v>2417.1751784227304</v>
      </c>
      <c r="J47" s="3">
        <f t="shared" si="8"/>
        <v>1945.5468189831663</v>
      </c>
      <c r="K47" s="3">
        <f t="shared" si="8"/>
        <v>2118.0492143600427</v>
      </c>
      <c r="L47" s="3">
        <f t="shared" si="8"/>
        <v>2499.72760424935</v>
      </c>
      <c r="M47" s="3">
        <f t="shared" si="8"/>
        <v>2389.9229171140692</v>
      </c>
      <c r="N47" s="3">
        <f t="shared" si="8"/>
        <v>2288.033953359195</v>
      </c>
      <c r="O47" s="3">
        <f t="shared" si="8"/>
        <v>2215.5079004845716</v>
      </c>
      <c r="P47" s="3">
        <f t="shared" si="8"/>
        <v>2350.4926606214854</v>
      </c>
      <c r="Q47" s="3">
        <f t="shared" si="8"/>
        <v>2472.2914503621214</v>
      </c>
      <c r="R47" s="3">
        <f t="shared" si="8"/>
        <v>2483.0303500530963</v>
      </c>
      <c r="S47" s="3">
        <f t="shared" si="8"/>
        <v>2523.9310209526598</v>
      </c>
      <c r="T47" s="3">
        <f t="shared" ref="T47:U47" si="9">T7*1000000/T27</f>
        <v>2765.034998408903</v>
      </c>
      <c r="U47" s="3">
        <f t="shared" si="9"/>
        <v>2846.2746897111247</v>
      </c>
      <c r="V47" s="3">
        <f t="shared" ref="V47:W47" si="10">V7*1000000/V27</f>
        <v>2610.2901861464643</v>
      </c>
      <c r="W47" s="3">
        <f t="shared" si="10"/>
        <v>3001.8243875894859</v>
      </c>
    </row>
    <row r="48" spans="2:23" x14ac:dyDescent="0.2">
      <c r="B48" s="11" t="s">
        <v>16</v>
      </c>
      <c r="C48" s="3">
        <f t="shared" ref="C48:S48" si="11">C8*1000000/C28</f>
        <v>1799.5033674506499</v>
      </c>
      <c r="D48" s="3">
        <f t="shared" si="11"/>
        <v>1954.2716146720149</v>
      </c>
      <c r="E48" s="3">
        <f t="shared" si="11"/>
        <v>2129.2191296955302</v>
      </c>
      <c r="F48" s="3">
        <f t="shared" si="11"/>
        <v>2313.8733059213228</v>
      </c>
      <c r="G48" s="3">
        <f t="shared" si="11"/>
        <v>2637.1082885844939</v>
      </c>
      <c r="H48" s="3">
        <f t="shared" si="11"/>
        <v>2725.3736008490873</v>
      </c>
      <c r="I48" s="3">
        <f t="shared" si="11"/>
        <v>2292.257478151113</v>
      </c>
      <c r="J48" s="3">
        <f t="shared" si="11"/>
        <v>1816.2759211260077</v>
      </c>
      <c r="K48" s="3">
        <f t="shared" si="11"/>
        <v>1948.7261971464757</v>
      </c>
      <c r="L48" s="3">
        <f t="shared" si="11"/>
        <v>2259.3925678317678</v>
      </c>
      <c r="M48" s="3">
        <f t="shared" si="11"/>
        <v>2145.0445872451692</v>
      </c>
      <c r="N48" s="3">
        <f t="shared" si="11"/>
        <v>2065.7624396187171</v>
      </c>
      <c r="O48" s="3">
        <f t="shared" si="11"/>
        <v>2027.0345055920573</v>
      </c>
      <c r="P48" s="3">
        <f t="shared" si="11"/>
        <v>2172.8923971342942</v>
      </c>
      <c r="Q48" s="3">
        <f t="shared" si="11"/>
        <v>2289.3072628543964</v>
      </c>
      <c r="R48" s="3">
        <f t="shared" si="11"/>
        <v>2331.3379751645084</v>
      </c>
      <c r="S48" s="3">
        <f t="shared" si="11"/>
        <v>2413.9108885284813</v>
      </c>
      <c r="T48" s="3">
        <f t="shared" ref="T48:U48" si="12">T8*1000000/T28</f>
        <v>2616.4786593979152</v>
      </c>
      <c r="U48" s="3">
        <f t="shared" si="12"/>
        <v>2717.6787342887324</v>
      </c>
      <c r="V48" s="3">
        <f t="shared" ref="V48:W48" si="13">V8*1000000/V28</f>
        <v>2404.348354234668</v>
      </c>
      <c r="W48" s="3">
        <f t="shared" si="13"/>
        <v>2793.1356316387755</v>
      </c>
    </row>
    <row r="49" spans="2:23" x14ac:dyDescent="0.2">
      <c r="B49" s="11" t="s">
        <v>17</v>
      </c>
      <c r="C49" s="3">
        <f t="shared" ref="C49:S49" si="14">C9*1000000/C29</f>
        <v>1871.4875031369875</v>
      </c>
      <c r="D49" s="3">
        <f t="shared" si="14"/>
        <v>2016.3915612254559</v>
      </c>
      <c r="E49" s="3">
        <f t="shared" si="14"/>
        <v>2146.9138149677678</v>
      </c>
      <c r="F49" s="3">
        <f t="shared" si="14"/>
        <v>2321.2826749849337</v>
      </c>
      <c r="G49" s="3">
        <f t="shared" si="14"/>
        <v>2614.584778776526</v>
      </c>
      <c r="H49" s="3">
        <f t="shared" si="14"/>
        <v>2780.4634810899929</v>
      </c>
      <c r="I49" s="3">
        <f t="shared" si="14"/>
        <v>2474.8043040000116</v>
      </c>
      <c r="J49" s="3">
        <f t="shared" si="14"/>
        <v>2021.7767189395711</v>
      </c>
      <c r="K49" s="3">
        <f t="shared" si="14"/>
        <v>2156.5046330891296</v>
      </c>
      <c r="L49" s="3">
        <f t="shared" si="14"/>
        <v>2557.1401752109132</v>
      </c>
      <c r="M49" s="3">
        <f t="shared" si="14"/>
        <v>2425.7017494481129</v>
      </c>
      <c r="N49" s="3">
        <f t="shared" si="14"/>
        <v>2292.2930160804981</v>
      </c>
      <c r="O49" s="3">
        <f t="shared" si="14"/>
        <v>2257.0909597026234</v>
      </c>
      <c r="P49" s="3">
        <f t="shared" si="14"/>
        <v>2340.2221219443204</v>
      </c>
      <c r="Q49" s="3">
        <f t="shared" si="14"/>
        <v>2502.0918037403749</v>
      </c>
      <c r="R49" s="3">
        <f t="shared" si="14"/>
        <v>2536.0778654448709</v>
      </c>
      <c r="S49" s="3">
        <f t="shared" si="14"/>
        <v>2572.4075115177138</v>
      </c>
      <c r="T49" s="3">
        <f t="shared" ref="T49:U49" si="15">T9*1000000/T29</f>
        <v>2761.6180562516602</v>
      </c>
      <c r="U49" s="3">
        <f t="shared" si="15"/>
        <v>2851.2400991667109</v>
      </c>
      <c r="V49" s="3">
        <f t="shared" ref="V49:W49" si="16">V9*1000000/V29</f>
        <v>2643.8880676011377</v>
      </c>
      <c r="W49" s="3">
        <f t="shared" si="16"/>
        <v>3053.3149342522252</v>
      </c>
    </row>
    <row r="50" spans="2:23" x14ac:dyDescent="0.2">
      <c r="B50" s="11" t="s">
        <v>18</v>
      </c>
      <c r="C50" s="3">
        <f t="shared" ref="C50:S50" si="17">C10*1000000/C30</f>
        <v>2116.7737204202799</v>
      </c>
      <c r="D50" s="3">
        <f t="shared" si="17"/>
        <v>2286.3375313232386</v>
      </c>
      <c r="E50" s="3">
        <f t="shared" si="17"/>
        <v>2473.2049666005109</v>
      </c>
      <c r="F50" s="3">
        <f t="shared" si="17"/>
        <v>2807.1252624477033</v>
      </c>
      <c r="G50" s="3">
        <f t="shared" si="17"/>
        <v>3080.1076428729689</v>
      </c>
      <c r="H50" s="3">
        <f t="shared" si="17"/>
        <v>3209.9553073874758</v>
      </c>
      <c r="I50" s="3">
        <f t="shared" si="17"/>
        <v>2752.9064895213123</v>
      </c>
      <c r="J50" s="3">
        <f t="shared" si="17"/>
        <v>2382.7718884375622</v>
      </c>
      <c r="K50" s="3">
        <f t="shared" si="17"/>
        <v>2509.6241971200502</v>
      </c>
      <c r="L50" s="3">
        <f t="shared" si="17"/>
        <v>2820.9684223480758</v>
      </c>
      <c r="M50" s="3">
        <f t="shared" si="17"/>
        <v>2687.961257983367</v>
      </c>
      <c r="N50" s="3">
        <f t="shared" si="17"/>
        <v>2561.0235462892028</v>
      </c>
      <c r="O50" s="3">
        <f t="shared" si="17"/>
        <v>2746.3902501487578</v>
      </c>
      <c r="P50" s="3">
        <f t="shared" si="17"/>
        <v>2674.054998128483</v>
      </c>
      <c r="Q50" s="3">
        <f t="shared" si="17"/>
        <v>2923.7328806035939</v>
      </c>
      <c r="R50" s="3">
        <f t="shared" si="17"/>
        <v>2922.7682147129181</v>
      </c>
      <c r="S50" s="3">
        <f t="shared" si="17"/>
        <v>2971.3339605170863</v>
      </c>
      <c r="T50" s="3">
        <f t="shared" ref="T50:U50" si="18">T10*1000000/T30</f>
        <v>3199.5876290676983</v>
      </c>
      <c r="U50" s="3">
        <f t="shared" si="18"/>
        <v>3321.1290570272959</v>
      </c>
      <c r="V50" s="3">
        <f t="shared" ref="V50:W50" si="19">V10*1000000/V30</f>
        <v>2993.4320139797023</v>
      </c>
      <c r="W50" s="3">
        <f t="shared" si="19"/>
        <v>3417.2904637533229</v>
      </c>
    </row>
    <row r="51" spans="2:23" x14ac:dyDescent="0.2">
      <c r="B51" s="11" t="s">
        <v>19</v>
      </c>
      <c r="C51" s="3">
        <f t="shared" ref="C51:S51" si="20">C11*1000000/C31</f>
        <v>2124.5426440350907</v>
      </c>
      <c r="D51" s="3">
        <f t="shared" si="20"/>
        <v>2238.2016690668352</v>
      </c>
      <c r="E51" s="3">
        <f t="shared" si="20"/>
        <v>2456.7848696313276</v>
      </c>
      <c r="F51" s="3">
        <f t="shared" si="20"/>
        <v>2659.7102927564952</v>
      </c>
      <c r="G51" s="3">
        <f t="shared" si="20"/>
        <v>3006.4597295521571</v>
      </c>
      <c r="H51" s="3">
        <f t="shared" si="20"/>
        <v>3114.209588989449</v>
      </c>
      <c r="I51" s="3">
        <f t="shared" si="20"/>
        <v>2713.883128448143</v>
      </c>
      <c r="J51" s="3">
        <f t="shared" si="20"/>
        <v>2187.8829521776825</v>
      </c>
      <c r="K51" s="3">
        <f t="shared" si="20"/>
        <v>2329.4888973914644</v>
      </c>
      <c r="L51" s="3">
        <f t="shared" si="20"/>
        <v>2767.0275378286583</v>
      </c>
      <c r="M51" s="3">
        <f t="shared" si="20"/>
        <v>2737.6204085997738</v>
      </c>
      <c r="N51" s="3">
        <f t="shared" si="20"/>
        <v>2471.7682863859854</v>
      </c>
      <c r="O51" s="3">
        <f t="shared" si="20"/>
        <v>2526.5851627600068</v>
      </c>
      <c r="P51" s="3">
        <f t="shared" si="20"/>
        <v>2630.5927261538554</v>
      </c>
      <c r="Q51" s="3">
        <f t="shared" si="20"/>
        <v>2813.7451956969912</v>
      </c>
      <c r="R51" s="3">
        <f t="shared" si="20"/>
        <v>2804.75632925841</v>
      </c>
      <c r="S51" s="3">
        <f t="shared" si="20"/>
        <v>2871.0047135172722</v>
      </c>
      <c r="T51" s="3">
        <f t="shared" ref="T51:U51" si="21">T11*1000000/T31</f>
        <v>3095.4190853307191</v>
      </c>
      <c r="U51" s="3">
        <f t="shared" si="21"/>
        <v>3210.514193389321</v>
      </c>
      <c r="V51" s="3">
        <f t="shared" ref="V51:W51" si="22">V11*1000000/V31</f>
        <v>2860.2596435526802</v>
      </c>
      <c r="W51" s="3">
        <f t="shared" si="22"/>
        <v>3340.2908344456664</v>
      </c>
    </row>
    <row r="52" spans="2:23" x14ac:dyDescent="0.2">
      <c r="B52" s="11" t="s">
        <v>20</v>
      </c>
      <c r="C52" s="3">
        <f t="shared" ref="C52:S52" si="23">C12*1000000/C32</f>
        <v>1722.941924686244</v>
      </c>
      <c r="D52" s="3">
        <f t="shared" si="23"/>
        <v>1846.353628567138</v>
      </c>
      <c r="E52" s="3">
        <f t="shared" si="23"/>
        <v>2018.1884127731912</v>
      </c>
      <c r="F52" s="3">
        <f t="shared" si="23"/>
        <v>2303.0244877093774</v>
      </c>
      <c r="G52" s="3">
        <f t="shared" si="23"/>
        <v>2580.944911810388</v>
      </c>
      <c r="H52" s="3">
        <f t="shared" si="23"/>
        <v>2660.510001152652</v>
      </c>
      <c r="I52" s="3">
        <f t="shared" si="23"/>
        <v>2212.9049944848011</v>
      </c>
      <c r="J52" s="3">
        <f t="shared" si="23"/>
        <v>1785.376070299842</v>
      </c>
      <c r="K52" s="3">
        <f t="shared" si="23"/>
        <v>2049.3469192739208</v>
      </c>
      <c r="L52" s="3">
        <f t="shared" si="23"/>
        <v>2267.2156821195117</v>
      </c>
      <c r="M52" s="3">
        <f t="shared" si="23"/>
        <v>2126.0555429252831</v>
      </c>
      <c r="N52" s="3">
        <f t="shared" si="23"/>
        <v>2025.8870254253038</v>
      </c>
      <c r="O52" s="3">
        <f t="shared" si="23"/>
        <v>1974.4707185515972</v>
      </c>
      <c r="P52" s="3">
        <f t="shared" si="23"/>
        <v>2108.8088253503593</v>
      </c>
      <c r="Q52" s="3">
        <f t="shared" si="23"/>
        <v>2244.4041827149108</v>
      </c>
      <c r="R52" s="3">
        <f t="shared" si="23"/>
        <v>2282.9826751316609</v>
      </c>
      <c r="S52" s="3">
        <f t="shared" si="23"/>
        <v>2340.0394094363533</v>
      </c>
      <c r="T52" s="3">
        <f t="shared" ref="T52:U52" si="24">T12*1000000/T32</f>
        <v>2528.7582642012994</v>
      </c>
      <c r="U52" s="3">
        <f t="shared" si="24"/>
        <v>2628.9863676640521</v>
      </c>
      <c r="V52" s="3">
        <f t="shared" ref="V52:W52" si="25">V12*1000000/V32</f>
        <v>2359.2603890958098</v>
      </c>
      <c r="W52" s="3">
        <f t="shared" si="25"/>
        <v>2691.1113934261134</v>
      </c>
    </row>
    <row r="53" spans="2:23" x14ac:dyDescent="0.2">
      <c r="B53" s="11" t="s">
        <v>21</v>
      </c>
      <c r="C53" s="3">
        <f t="shared" ref="C53:S53" si="26">C13*1000000/C33</f>
        <v>1700.0951669589831</v>
      </c>
      <c r="D53" s="3">
        <f t="shared" si="26"/>
        <v>1816.4390280293198</v>
      </c>
      <c r="E53" s="3">
        <f t="shared" si="26"/>
        <v>1993.4503802018783</v>
      </c>
      <c r="F53" s="3">
        <f t="shared" si="26"/>
        <v>2199.9704476338438</v>
      </c>
      <c r="G53" s="3">
        <f t="shared" si="26"/>
        <v>2449.8756924464838</v>
      </c>
      <c r="H53" s="3">
        <f t="shared" si="26"/>
        <v>2466.0094572713288</v>
      </c>
      <c r="I53" s="3">
        <f t="shared" si="26"/>
        <v>2030.9250941318285</v>
      </c>
      <c r="J53" s="3">
        <f t="shared" si="26"/>
        <v>1676.1990561920318</v>
      </c>
      <c r="K53" s="3">
        <f t="shared" si="26"/>
        <v>1963.2682488039011</v>
      </c>
      <c r="L53" s="3">
        <f t="shared" si="26"/>
        <v>2204.4977669938903</v>
      </c>
      <c r="M53" s="3">
        <f t="shared" si="26"/>
        <v>2082.0881751952511</v>
      </c>
      <c r="N53" s="3">
        <f t="shared" si="26"/>
        <v>1984.9443732075058</v>
      </c>
      <c r="O53" s="3">
        <f t="shared" si="26"/>
        <v>1940.9386289025117</v>
      </c>
      <c r="P53" s="3">
        <f t="shared" si="26"/>
        <v>2040.4093891505431</v>
      </c>
      <c r="Q53" s="3">
        <f t="shared" si="26"/>
        <v>2196.63636044635</v>
      </c>
      <c r="R53" s="3">
        <f t="shared" si="26"/>
        <v>2233.2927660332089</v>
      </c>
      <c r="S53" s="3">
        <f t="shared" si="26"/>
        <v>2330.2159724265939</v>
      </c>
      <c r="T53" s="3">
        <f t="shared" ref="T53:U53" si="27">T13*1000000/T33</f>
        <v>2523.6840113072053</v>
      </c>
      <c r="U53" s="3">
        <f t="shared" si="27"/>
        <v>2617.7478252606634</v>
      </c>
      <c r="V53" s="3">
        <f t="shared" ref="V53:W53" si="28">V13*1000000/V33</f>
        <v>2379.2534665206013</v>
      </c>
      <c r="W53" s="3">
        <f t="shared" si="28"/>
        <v>2729.5823080707664</v>
      </c>
    </row>
    <row r="54" spans="2:23" x14ac:dyDescent="0.2">
      <c r="B54" s="11" t="s">
        <v>22</v>
      </c>
      <c r="C54" s="3">
        <f t="shared" ref="C54:S54" si="29">C14*1000000/C34</f>
        <v>1886.2248096110097</v>
      </c>
      <c r="D54" s="3">
        <f t="shared" si="29"/>
        <v>2033.7646844652534</v>
      </c>
      <c r="E54" s="3">
        <f t="shared" si="29"/>
        <v>2167.9068529870451</v>
      </c>
      <c r="F54" s="3">
        <f t="shared" si="29"/>
        <v>2413.7213753911578</v>
      </c>
      <c r="G54" s="3">
        <f t="shared" si="29"/>
        <v>2737.4391625924886</v>
      </c>
      <c r="H54" s="3">
        <f t="shared" si="29"/>
        <v>2806.2498453255362</v>
      </c>
      <c r="I54" s="3">
        <f t="shared" si="29"/>
        <v>2474.7729511311613</v>
      </c>
      <c r="J54" s="3">
        <f t="shared" si="29"/>
        <v>2075.3115145385273</v>
      </c>
      <c r="K54" s="3">
        <f t="shared" si="29"/>
        <v>2206.4534363326788</v>
      </c>
      <c r="L54" s="3">
        <f t="shared" si="29"/>
        <v>2511.4441569654946</v>
      </c>
      <c r="M54" s="3">
        <f t="shared" si="29"/>
        <v>2448.6543512304843</v>
      </c>
      <c r="N54" s="3">
        <f t="shared" si="29"/>
        <v>2323.7991588375985</v>
      </c>
      <c r="O54" s="3">
        <f t="shared" si="29"/>
        <v>2213.2386120913152</v>
      </c>
      <c r="P54" s="3">
        <f t="shared" si="29"/>
        <v>2371.9965176216792</v>
      </c>
      <c r="Q54" s="3">
        <f t="shared" si="29"/>
        <v>2525.1050786678875</v>
      </c>
      <c r="R54" s="3">
        <f t="shared" si="29"/>
        <v>2593.6213984735623</v>
      </c>
      <c r="S54" s="3">
        <f t="shared" si="29"/>
        <v>2629.2721098380407</v>
      </c>
      <c r="T54" s="3">
        <f t="shared" ref="T54:U54" si="30">T14*1000000/T34</f>
        <v>2817.7501208243411</v>
      </c>
      <c r="U54" s="3">
        <f t="shared" si="30"/>
        <v>2850.0690396174532</v>
      </c>
      <c r="V54" s="3">
        <f t="shared" ref="V54:W54" si="31">V14*1000000/V34</f>
        <v>2586.7254433629214</v>
      </c>
      <c r="W54" s="3">
        <f t="shared" si="31"/>
        <v>3011.1459461243885</v>
      </c>
    </row>
    <row r="55" spans="2:23" x14ac:dyDescent="0.2">
      <c r="B55" s="11" t="s">
        <v>23</v>
      </c>
      <c r="C55" s="3">
        <f t="shared" ref="C55:S55" si="32">C15*1000000/C35</f>
        <v>1746.0304447564959</v>
      </c>
      <c r="D55" s="3">
        <f t="shared" si="32"/>
        <v>1872.4075804267306</v>
      </c>
      <c r="E55" s="3">
        <f t="shared" si="32"/>
        <v>2022.6841086141021</v>
      </c>
      <c r="F55" s="3">
        <f t="shared" si="32"/>
        <v>2282.4599893095869</v>
      </c>
      <c r="G55" s="3">
        <f t="shared" si="32"/>
        <v>2589.7181066393791</v>
      </c>
      <c r="H55" s="3">
        <f t="shared" si="32"/>
        <v>2700.946324345201</v>
      </c>
      <c r="I55" s="3">
        <f t="shared" si="32"/>
        <v>2319.7123856762591</v>
      </c>
      <c r="J55" s="3">
        <f t="shared" si="32"/>
        <v>1879.8507300706087</v>
      </c>
      <c r="K55" s="3">
        <f t="shared" si="32"/>
        <v>2038.3341493274072</v>
      </c>
      <c r="L55" s="3">
        <f t="shared" si="32"/>
        <v>2355.1034670359131</v>
      </c>
      <c r="M55" s="3">
        <f t="shared" si="32"/>
        <v>2212.7699619680584</v>
      </c>
      <c r="N55" s="3">
        <f t="shared" si="32"/>
        <v>2127.0193748259685</v>
      </c>
      <c r="O55" s="3">
        <f t="shared" si="32"/>
        <v>2135.8910917227004</v>
      </c>
      <c r="P55" s="3">
        <f t="shared" si="32"/>
        <v>2221.2050776354199</v>
      </c>
      <c r="Q55" s="3">
        <f t="shared" si="32"/>
        <v>2365.232121556231</v>
      </c>
      <c r="R55" s="3">
        <f t="shared" si="32"/>
        <v>2395.1273682535839</v>
      </c>
      <c r="S55" s="3">
        <f t="shared" si="32"/>
        <v>2446.8552945954098</v>
      </c>
      <c r="T55" s="3">
        <f t="shared" ref="T55:U55" si="33">T15*1000000/T35</f>
        <v>2637.2491055449718</v>
      </c>
      <c r="U55" s="3">
        <f t="shared" si="33"/>
        <v>2750.6097001547528</v>
      </c>
      <c r="V55" s="3">
        <f t="shared" ref="V55:W55" si="34">V15*1000000/V35</f>
        <v>2458.2443290768101</v>
      </c>
      <c r="W55" s="3">
        <f t="shared" si="34"/>
        <v>2814.4849749799305</v>
      </c>
    </row>
    <row r="56" spans="2:23" x14ac:dyDescent="0.2">
      <c r="B56" s="11" t="s">
        <v>24</v>
      </c>
      <c r="C56" s="3">
        <f t="shared" ref="C56:S56" si="35">C16*1000000/C36</f>
        <v>1887.5663208201761</v>
      </c>
      <c r="D56" s="3">
        <f t="shared" si="35"/>
        <v>1989.788060272652</v>
      </c>
      <c r="E56" s="3">
        <f t="shared" si="35"/>
        <v>2143.1004656262876</v>
      </c>
      <c r="F56" s="3">
        <f t="shared" si="35"/>
        <v>2298.4160873732631</v>
      </c>
      <c r="G56" s="3">
        <f t="shared" si="35"/>
        <v>2566.5529329958854</v>
      </c>
      <c r="H56" s="3">
        <f t="shared" si="35"/>
        <v>2657.1367768844666</v>
      </c>
      <c r="I56" s="3">
        <f t="shared" si="35"/>
        <v>2232.2043770054088</v>
      </c>
      <c r="J56" s="3">
        <f t="shared" si="35"/>
        <v>1763.3654431975656</v>
      </c>
      <c r="K56" s="3">
        <f t="shared" si="35"/>
        <v>1938.965529348415</v>
      </c>
      <c r="L56" s="3">
        <f t="shared" si="35"/>
        <v>2260.9362861602713</v>
      </c>
      <c r="M56" s="3">
        <f t="shared" si="35"/>
        <v>2144.3393648674482</v>
      </c>
      <c r="N56" s="3">
        <f t="shared" si="35"/>
        <v>2068.5216593533046</v>
      </c>
      <c r="O56" s="3">
        <f t="shared" si="35"/>
        <v>2048.0146753241006</v>
      </c>
      <c r="P56" s="3">
        <f t="shared" si="35"/>
        <v>2163.8496947105282</v>
      </c>
      <c r="Q56" s="3">
        <f t="shared" si="35"/>
        <v>2427.717724448104</v>
      </c>
      <c r="R56" s="3">
        <f t="shared" si="35"/>
        <v>2614.1015920021441</v>
      </c>
      <c r="S56" s="3">
        <f t="shared" si="35"/>
        <v>2751.8376975156011</v>
      </c>
      <c r="T56" s="3">
        <f t="shared" ref="T56:U56" si="36">T16*1000000/T36</f>
        <v>2987.9320175544071</v>
      </c>
      <c r="U56" s="3">
        <f t="shared" si="36"/>
        <v>3080.5993479412377</v>
      </c>
      <c r="V56" s="3">
        <f t="shared" ref="V56:W56" si="37">V16*1000000/V36</f>
        <v>2748.6911176595786</v>
      </c>
      <c r="W56" s="3">
        <f t="shared" si="37"/>
        <v>3173.7637080201994</v>
      </c>
    </row>
    <row r="57" spans="2:23" x14ac:dyDescent="0.2">
      <c r="B57" s="11" t="s">
        <v>25</v>
      </c>
      <c r="C57" s="3">
        <f t="shared" ref="C57:S57" si="38">C17*1000000/C37</f>
        <v>1939.9591663774763</v>
      </c>
      <c r="D57" s="3">
        <f t="shared" si="38"/>
        <v>2108.4182789540268</v>
      </c>
      <c r="E57" s="3">
        <f t="shared" si="38"/>
        <v>2234.3419148626285</v>
      </c>
      <c r="F57" s="3">
        <f t="shared" si="38"/>
        <v>2456.7799381954687</v>
      </c>
      <c r="G57" s="3">
        <f t="shared" si="38"/>
        <v>2774.2332768108804</v>
      </c>
      <c r="H57" s="3">
        <f t="shared" si="38"/>
        <v>2944.4927353419826</v>
      </c>
      <c r="I57" s="3">
        <f t="shared" si="38"/>
        <v>2574.1491991444914</v>
      </c>
      <c r="J57" s="3">
        <f t="shared" si="38"/>
        <v>2036.0623061518659</v>
      </c>
      <c r="K57" s="3">
        <f t="shared" si="38"/>
        <v>2178.6692176694064</v>
      </c>
      <c r="L57" s="3">
        <f t="shared" si="38"/>
        <v>2656.8292508055792</v>
      </c>
      <c r="M57" s="3">
        <f t="shared" si="38"/>
        <v>2450.8927280754824</v>
      </c>
      <c r="N57" s="3">
        <f t="shared" si="38"/>
        <v>2390.9766413498692</v>
      </c>
      <c r="O57" s="3">
        <f t="shared" si="38"/>
        <v>2385.8243229619034</v>
      </c>
      <c r="P57" s="3">
        <f t="shared" si="38"/>
        <v>2520.625800758839</v>
      </c>
      <c r="Q57" s="3">
        <f t="shared" si="38"/>
        <v>2681.2655996572007</v>
      </c>
      <c r="R57" s="3">
        <f t="shared" si="38"/>
        <v>2698.6702061352707</v>
      </c>
      <c r="S57" s="3">
        <f t="shared" si="38"/>
        <v>2723.7341293855088</v>
      </c>
      <c r="T57" s="3">
        <f t="shared" ref="T57:U57" si="39">T17*1000000/T37</f>
        <v>2965.7957980773213</v>
      </c>
      <c r="U57" s="3">
        <f t="shared" si="39"/>
        <v>3086.2404804920097</v>
      </c>
      <c r="V57" s="3">
        <f t="shared" ref="V57:W57" si="40">V17*1000000/V37</f>
        <v>2797.0567046000861</v>
      </c>
      <c r="W57" s="3">
        <f t="shared" si="40"/>
        <v>3285.6046699740809</v>
      </c>
    </row>
    <row r="58" spans="2:23" x14ac:dyDescent="0.2">
      <c r="B58" s="11" t="s">
        <v>26</v>
      </c>
      <c r="C58" s="3">
        <f t="shared" ref="C58:S58" si="41">C18*1000000/C38</f>
        <v>1663.3952661497833</v>
      </c>
      <c r="D58" s="3">
        <f t="shared" si="41"/>
        <v>1729.3321521453004</v>
      </c>
      <c r="E58" s="3">
        <f t="shared" si="41"/>
        <v>1895.5096654068375</v>
      </c>
      <c r="F58" s="3">
        <f t="shared" si="41"/>
        <v>2163.3157768080873</v>
      </c>
      <c r="G58" s="3">
        <f t="shared" si="41"/>
        <v>2459.6670335379777</v>
      </c>
      <c r="H58" s="3">
        <f t="shared" si="41"/>
        <v>2469.4329471794372</v>
      </c>
      <c r="I58" s="3">
        <f t="shared" si="41"/>
        <v>2026.4950277756425</v>
      </c>
      <c r="J58" s="3">
        <f t="shared" si="41"/>
        <v>1674.4903704733554</v>
      </c>
      <c r="K58" s="3">
        <f t="shared" si="41"/>
        <v>2163.8141615813493</v>
      </c>
      <c r="L58" s="3">
        <f t="shared" si="41"/>
        <v>2456.8384724866801</v>
      </c>
      <c r="M58" s="3">
        <f t="shared" si="41"/>
        <v>2339.8845247336944</v>
      </c>
      <c r="N58" s="3">
        <f t="shared" si="41"/>
        <v>2250.9711879735255</v>
      </c>
      <c r="O58" s="3">
        <f t="shared" si="41"/>
        <v>2215.0208897153852</v>
      </c>
      <c r="P58" s="3">
        <f t="shared" si="41"/>
        <v>2399.3707857219333</v>
      </c>
      <c r="Q58" s="3">
        <f t="shared" si="41"/>
        <v>2614.4418967053603</v>
      </c>
      <c r="R58" s="3">
        <f t="shared" si="41"/>
        <v>2702.4714845380718</v>
      </c>
      <c r="S58" s="3">
        <f t="shared" si="41"/>
        <v>2887.4774239712306</v>
      </c>
      <c r="T58" s="3">
        <f t="shared" ref="T58:U58" si="42">T18*1000000/T38</f>
        <v>3067.6844258271049</v>
      </c>
      <c r="U58" s="3">
        <f t="shared" si="42"/>
        <v>3126.6903070524058</v>
      </c>
      <c r="V58" s="3">
        <f t="shared" ref="V58:W58" si="43">V18*1000000/V38</f>
        <v>2786.823195879057</v>
      </c>
      <c r="W58" s="3">
        <f t="shared" si="43"/>
        <v>3396.7464372287154</v>
      </c>
    </row>
    <row r="59" spans="2:23" x14ac:dyDescent="0.2">
      <c r="B59" s="11" t="s">
        <v>27</v>
      </c>
      <c r="C59" s="3">
        <f t="shared" ref="C59:S59" si="44">C19*1000000/C39</f>
        <v>1793.7049773742708</v>
      </c>
      <c r="D59" s="3">
        <f t="shared" si="44"/>
        <v>1914.4820967323999</v>
      </c>
      <c r="E59" s="3">
        <f t="shared" si="44"/>
        <v>2073.0380805999489</v>
      </c>
      <c r="F59" s="3">
        <f t="shared" si="44"/>
        <v>2272.1884361177517</v>
      </c>
      <c r="G59" s="3">
        <f t="shared" si="44"/>
        <v>2570.4805851993397</v>
      </c>
      <c r="H59" s="3">
        <f t="shared" si="44"/>
        <v>2622.6037407398926</v>
      </c>
      <c r="I59" s="3">
        <f t="shared" si="44"/>
        <v>2328.7652718302711</v>
      </c>
      <c r="J59" s="3">
        <f t="shared" si="44"/>
        <v>2075.97418991933</v>
      </c>
      <c r="K59" s="3">
        <f t="shared" si="44"/>
        <v>2354.3134899230231</v>
      </c>
      <c r="L59" s="3">
        <f t="shared" si="44"/>
        <v>2407.6016851681961</v>
      </c>
      <c r="M59" s="3">
        <f t="shared" si="44"/>
        <v>2282.0079120206397</v>
      </c>
      <c r="N59" s="3">
        <f t="shared" si="44"/>
        <v>2141.2197016156069</v>
      </c>
      <c r="O59" s="3">
        <f t="shared" si="44"/>
        <v>2074.1808241403937</v>
      </c>
      <c r="P59" s="3">
        <f t="shared" si="44"/>
        <v>2210.8356403574608</v>
      </c>
      <c r="Q59" s="3">
        <f t="shared" si="44"/>
        <v>2352.096679977521</v>
      </c>
      <c r="R59" s="3">
        <f t="shared" si="44"/>
        <v>2428.9384767129341</v>
      </c>
      <c r="S59" s="3">
        <f t="shared" si="44"/>
        <v>2575.460041678808</v>
      </c>
      <c r="T59" s="3">
        <f t="shared" ref="T59:U59" si="45">T19*1000000/T39</f>
        <v>2745.7027156828044</v>
      </c>
      <c r="U59" s="3">
        <f t="shared" si="45"/>
        <v>2875.4001194388547</v>
      </c>
      <c r="V59" s="3">
        <f t="shared" ref="V59:W59" si="46">V19*1000000/V39</f>
        <v>2587.0430361030199</v>
      </c>
      <c r="W59" s="3">
        <f t="shared" si="46"/>
        <v>3023.5993853375667</v>
      </c>
    </row>
    <row r="60" spans="2:23" x14ac:dyDescent="0.2">
      <c r="B60" s="11" t="s">
        <v>28</v>
      </c>
      <c r="C60" s="3">
        <f t="shared" ref="C60:S60" si="47">C20*1000000/C40</f>
        <v>1907.9222509070089</v>
      </c>
      <c r="D60" s="3">
        <f t="shared" si="47"/>
        <v>2030.4502064241412</v>
      </c>
      <c r="E60" s="3">
        <f t="shared" si="47"/>
        <v>2194.7272554206838</v>
      </c>
      <c r="F60" s="3">
        <f t="shared" si="47"/>
        <v>2407.208432387943</v>
      </c>
      <c r="G60" s="3">
        <f t="shared" si="47"/>
        <v>2690.6825529956968</v>
      </c>
      <c r="H60" s="3">
        <f t="shared" si="47"/>
        <v>2836.4331171134395</v>
      </c>
      <c r="I60" s="3">
        <f t="shared" si="47"/>
        <v>2495.5260988455821</v>
      </c>
      <c r="J60" s="3">
        <f t="shared" si="47"/>
        <v>2047.3352555863876</v>
      </c>
      <c r="K60" s="3">
        <f t="shared" si="47"/>
        <v>2194.4815164717379</v>
      </c>
      <c r="L60" s="3">
        <f t="shared" si="47"/>
        <v>2575.8956490050441</v>
      </c>
      <c r="M60" s="3">
        <f t="shared" si="47"/>
        <v>2442.1880408366651</v>
      </c>
      <c r="N60" s="3">
        <f t="shared" si="47"/>
        <v>2323.6360978893949</v>
      </c>
      <c r="O60" s="3">
        <f t="shared" si="47"/>
        <v>2264.5485109166166</v>
      </c>
      <c r="P60" s="3">
        <f t="shared" si="47"/>
        <v>2361.1603766162352</v>
      </c>
      <c r="Q60" s="3">
        <f t="shared" si="47"/>
        <v>2530.5728091330043</v>
      </c>
      <c r="R60" s="3">
        <f t="shared" si="47"/>
        <v>2569.2062453831732</v>
      </c>
      <c r="S60" s="3">
        <f t="shared" si="47"/>
        <v>2611.2502193110518</v>
      </c>
      <c r="T60" s="3">
        <f t="shared" ref="T60:U60" si="48">T20*1000000/T40</f>
        <v>2821.5941822995824</v>
      </c>
      <c r="U60" s="3">
        <f t="shared" si="48"/>
        <v>2945.000406680404</v>
      </c>
      <c r="V60" s="3">
        <f t="shared" ref="V60:W60" si="49">V20*1000000/V40</f>
        <v>2698.969532418932</v>
      </c>
      <c r="W60" s="3">
        <f t="shared" si="49"/>
        <v>3149.9869794339775</v>
      </c>
    </row>
    <row r="61" spans="2:23" s="22" customFormat="1" x14ac:dyDescent="0.2">
      <c r="B61" s="26" t="s">
        <v>60</v>
      </c>
      <c r="C61" s="21">
        <f t="shared" ref="C61:S61" si="50">C21*1000000/C41</f>
        <v>1810.030782307007</v>
      </c>
      <c r="D61" s="21">
        <f t="shared" si="50"/>
        <v>1938.3797293085415</v>
      </c>
      <c r="E61" s="21">
        <f t="shared" si="50"/>
        <v>2103.5814509362585</v>
      </c>
      <c r="F61" s="21">
        <f t="shared" si="50"/>
        <v>2310.3442177482802</v>
      </c>
      <c r="G61" s="21">
        <f t="shared" si="50"/>
        <v>2601.6628967864904</v>
      </c>
      <c r="H61" s="21">
        <f t="shared" si="50"/>
        <v>2673.7596109142833</v>
      </c>
      <c r="I61" s="21">
        <f t="shared" si="50"/>
        <v>2301.4469207300585</v>
      </c>
      <c r="J61" s="21">
        <f t="shared" si="50"/>
        <v>1906.2456671774323</v>
      </c>
      <c r="K61" s="21">
        <f t="shared" si="50"/>
        <v>2120.759568852046</v>
      </c>
      <c r="L61" s="21">
        <f t="shared" si="50"/>
        <v>2376.414850924361</v>
      </c>
      <c r="M61" s="21">
        <f t="shared" si="50"/>
        <v>2253.030636083824</v>
      </c>
      <c r="N61" s="21">
        <f t="shared" si="50"/>
        <v>2147.6969085421147</v>
      </c>
      <c r="O61" s="21">
        <f t="shared" si="50"/>
        <v>2101.0146252413574</v>
      </c>
      <c r="P61" s="21">
        <f t="shared" si="50"/>
        <v>2223.0222637533143</v>
      </c>
      <c r="Q61" s="21">
        <f t="shared" si="50"/>
        <v>2382.7891925739464</v>
      </c>
      <c r="R61" s="21">
        <f t="shared" si="50"/>
        <v>2436.6658006331845</v>
      </c>
      <c r="S61" s="21">
        <f t="shared" si="50"/>
        <v>2527.9603884023863</v>
      </c>
      <c r="T61" s="21">
        <f t="shared" ref="T61:U61" si="51">T21*1000000/T41</f>
        <v>2727.0778083896776</v>
      </c>
      <c r="U61" s="21">
        <f t="shared" si="51"/>
        <v>2833.4078349634851</v>
      </c>
      <c r="V61" s="21">
        <f t="shared" ref="V61:W61" si="52">V21*1000000/V41</f>
        <v>2554.6106922803201</v>
      </c>
      <c r="W61" s="21">
        <f t="shared" si="52"/>
        <v>2962.8134519486903</v>
      </c>
    </row>
    <row r="63" spans="2:23" x14ac:dyDescent="0.2">
      <c r="B63" s="14" t="s">
        <v>57</v>
      </c>
    </row>
    <row r="64" spans="2:23" x14ac:dyDescent="0.2">
      <c r="B64" s="15" t="s">
        <v>61</v>
      </c>
      <c r="C64" s="4"/>
      <c r="D64" s="4"/>
      <c r="E64" s="4"/>
      <c r="F64" s="4"/>
      <c r="G64" s="4"/>
      <c r="H64" s="4"/>
      <c r="I64" s="4"/>
      <c r="J64" s="2" t="s">
        <v>12</v>
      </c>
      <c r="K64" s="2" t="s">
        <v>13</v>
      </c>
      <c r="L64" s="4"/>
      <c r="M64" s="4"/>
      <c r="N64" s="4"/>
      <c r="O64" s="4"/>
      <c r="P64" s="4"/>
      <c r="Q64" s="4"/>
      <c r="R64" s="4"/>
      <c r="S64" s="4"/>
    </row>
    <row r="65" spans="2:27" x14ac:dyDescent="0.2">
      <c r="B65" s="4"/>
      <c r="C65" s="2">
        <v>2002</v>
      </c>
      <c r="D65" s="2">
        <v>2003</v>
      </c>
      <c r="E65" s="2">
        <v>2004</v>
      </c>
      <c r="F65" s="2">
        <v>2005</v>
      </c>
      <c r="G65" s="2">
        <v>2006</v>
      </c>
      <c r="H65" s="2">
        <v>2007</v>
      </c>
      <c r="I65" s="2">
        <v>2008</v>
      </c>
      <c r="J65" s="2">
        <v>2009</v>
      </c>
      <c r="K65" s="2">
        <v>2009</v>
      </c>
      <c r="L65" s="2">
        <v>2010</v>
      </c>
      <c r="M65" s="2">
        <v>2011</v>
      </c>
      <c r="N65" s="2">
        <v>2012</v>
      </c>
      <c r="O65" s="2">
        <v>2013</v>
      </c>
      <c r="P65" s="2">
        <v>2014</v>
      </c>
      <c r="Q65" s="2">
        <v>2015</v>
      </c>
      <c r="R65" s="2">
        <v>2016</v>
      </c>
      <c r="S65" s="2">
        <v>2017</v>
      </c>
      <c r="T65" s="2">
        <f>S65+1</f>
        <v>2018</v>
      </c>
      <c r="U65" s="2">
        <f>T65+1</f>
        <v>2019</v>
      </c>
      <c r="V65" s="2">
        <f>U65+1</f>
        <v>2020</v>
      </c>
      <c r="W65" s="2">
        <f>V65+1</f>
        <v>2021</v>
      </c>
      <c r="X65" t="s">
        <v>62</v>
      </c>
      <c r="Y65" t="s">
        <v>70</v>
      </c>
      <c r="Z65" t="s">
        <v>71</v>
      </c>
      <c r="AA65" t="s">
        <v>73</v>
      </c>
    </row>
    <row r="66" spans="2:27" x14ac:dyDescent="0.2">
      <c r="B66" s="11" t="s">
        <v>14</v>
      </c>
      <c r="C66" s="7">
        <f>C46*100/C$61</f>
        <v>99.568529028040217</v>
      </c>
      <c r="D66" s="7">
        <f t="shared" ref="D66:S66" si="53">D46*100/D$61</f>
        <v>99.326038976590638</v>
      </c>
      <c r="E66" s="7">
        <f t="shared" si="53"/>
        <v>100.52834344258191</v>
      </c>
      <c r="F66" s="7">
        <f t="shared" si="53"/>
        <v>99.797144609669303</v>
      </c>
      <c r="G66" s="7">
        <f t="shared" si="53"/>
        <v>99.42247267553887</v>
      </c>
      <c r="H66" s="7">
        <f t="shared" si="53"/>
        <v>96.913508822847362</v>
      </c>
      <c r="I66" s="7">
        <f t="shared" si="53"/>
        <v>98.526174710863884</v>
      </c>
      <c r="J66" s="7">
        <f t="shared" si="53"/>
        <v>101.85781065797337</v>
      </c>
      <c r="K66" s="7">
        <f t="shared" si="53"/>
        <v>104.46684365253198</v>
      </c>
      <c r="L66" s="7">
        <f t="shared" si="53"/>
        <v>99.86587662921049</v>
      </c>
      <c r="M66" s="7">
        <f t="shared" si="53"/>
        <v>99.676175268163803</v>
      </c>
      <c r="N66" s="7">
        <f t="shared" si="53"/>
        <v>99.241778434641787</v>
      </c>
      <c r="O66" s="7">
        <f t="shared" si="53"/>
        <v>97.827965577461526</v>
      </c>
      <c r="P66" s="7">
        <f t="shared" si="53"/>
        <v>97.759421176175437</v>
      </c>
      <c r="Q66" s="7">
        <f t="shared" si="53"/>
        <v>99.720037466601426</v>
      </c>
      <c r="R66" s="7">
        <f t="shared" si="53"/>
        <v>100.05797052447147</v>
      </c>
      <c r="S66" s="7">
        <f t="shared" si="53"/>
        <v>100.85424005267718</v>
      </c>
      <c r="T66" s="7">
        <f t="shared" ref="T66:U66" si="54">T46*100/T$61</f>
        <v>100.57515199214363</v>
      </c>
      <c r="U66" s="7">
        <f t="shared" si="54"/>
        <v>101.25020995332359</v>
      </c>
      <c r="V66" s="7">
        <f t="shared" ref="V66:W66" si="55">V46*100/V$61</f>
        <v>101.96219832580141</v>
      </c>
      <c r="W66" s="7">
        <f t="shared" si="55"/>
        <v>101.74489799314961</v>
      </c>
      <c r="X66" s="7">
        <f>AVERAGE(C66:W66)</f>
        <v>100.04489476049804</v>
      </c>
      <c r="Y66" s="7">
        <f>MAX(C66:W66)</f>
        <v>104.46684365253198</v>
      </c>
      <c r="Z66" s="7">
        <f>MIN(C66:W66)</f>
        <v>96.913508822847362</v>
      </c>
      <c r="AA66" s="7">
        <f>W66-C66</f>
        <v>2.1763689651093898</v>
      </c>
    </row>
    <row r="67" spans="2:27" x14ac:dyDescent="0.2">
      <c r="B67" s="11" t="s">
        <v>15</v>
      </c>
      <c r="C67" s="7">
        <f t="shared" ref="C67:S67" si="56">C47*100/C$61</f>
        <v>101.23796730022822</v>
      </c>
      <c r="D67" s="7">
        <f t="shared" si="56"/>
        <v>100.73898629457508</v>
      </c>
      <c r="E67" s="7">
        <f t="shared" si="56"/>
        <v>99.025880914851456</v>
      </c>
      <c r="F67" s="7">
        <f t="shared" si="56"/>
        <v>99.90931909109355</v>
      </c>
      <c r="G67" s="7">
        <f t="shared" si="56"/>
        <v>99.34730287985191</v>
      </c>
      <c r="H67" s="7">
        <f t="shared" si="56"/>
        <v>102.19279943990487</v>
      </c>
      <c r="I67" s="7">
        <f t="shared" si="56"/>
        <v>105.02849996887873</v>
      </c>
      <c r="J67" s="7">
        <f t="shared" si="56"/>
        <v>102.06170445302189</v>
      </c>
      <c r="K67" s="7">
        <f t="shared" si="56"/>
        <v>99.872198879504751</v>
      </c>
      <c r="L67" s="7">
        <f t="shared" si="56"/>
        <v>105.18902468889317</v>
      </c>
      <c r="M67" s="7">
        <f t="shared" si="56"/>
        <v>106.07591742596935</v>
      </c>
      <c r="N67" s="7">
        <f t="shared" si="56"/>
        <v>106.53430399135524</v>
      </c>
      <c r="O67" s="7">
        <f t="shared" si="56"/>
        <v>105.44942780824582</v>
      </c>
      <c r="P67" s="7">
        <f t="shared" si="56"/>
        <v>105.7341034746522</v>
      </c>
      <c r="Q67" s="7">
        <f t="shared" si="56"/>
        <v>103.75619706800384</v>
      </c>
      <c r="R67" s="7">
        <f t="shared" si="56"/>
        <v>101.90278656218935</v>
      </c>
      <c r="S67" s="7">
        <f t="shared" si="56"/>
        <v>99.840607967268312</v>
      </c>
      <c r="T67" s="7">
        <f t="shared" ref="T67:U67" si="57">T47*100/T$61</f>
        <v>101.39186311085267</v>
      </c>
      <c r="U67" s="7">
        <f t="shared" si="57"/>
        <v>100.45411234446613</v>
      </c>
      <c r="V67" s="7">
        <f t="shared" ref="V67:W67" si="58">V47*100/V$61</f>
        <v>102.17956865343122</v>
      </c>
      <c r="W67" s="7">
        <f t="shared" si="58"/>
        <v>101.31668551778505</v>
      </c>
      <c r="X67" s="7">
        <f t="shared" ref="X67:X81" si="59">AVERAGE(C67:W67)</f>
        <v>102.34472656357251</v>
      </c>
      <c r="Y67" s="7">
        <f t="shared" ref="Y67:Y81" si="60">MAX(C67:W67)</f>
        <v>106.53430399135524</v>
      </c>
      <c r="Z67" s="7">
        <f t="shared" ref="Z67:Z81" si="61">MIN(C67:W67)</f>
        <v>99.025880914851456</v>
      </c>
      <c r="AA67" s="7">
        <f t="shared" ref="AA67:AA81" si="62">W67-C67</f>
        <v>7.8718217556826175E-2</v>
      </c>
    </row>
    <row r="68" spans="2:27" x14ac:dyDescent="0.2">
      <c r="B68" s="11" t="s">
        <v>16</v>
      </c>
      <c r="C68" s="7">
        <f t="shared" ref="C68:S68" si="63">C48*100/C$61</f>
        <v>99.418384761228253</v>
      </c>
      <c r="D68" s="7">
        <f t="shared" si="63"/>
        <v>100.81985408344846</v>
      </c>
      <c r="E68" s="7">
        <f t="shared" si="63"/>
        <v>101.21876330236041</v>
      </c>
      <c r="F68" s="7">
        <f t="shared" si="63"/>
        <v>100.15275161795942</v>
      </c>
      <c r="G68" s="7">
        <f t="shared" si="63"/>
        <v>101.362412933735</v>
      </c>
      <c r="H68" s="7">
        <f t="shared" si="63"/>
        <v>101.9303900666356</v>
      </c>
      <c r="I68" s="7">
        <f t="shared" si="63"/>
        <v>99.600710209904364</v>
      </c>
      <c r="J68" s="7">
        <f t="shared" si="63"/>
        <v>95.28026488922373</v>
      </c>
      <c r="K68" s="7">
        <f t="shared" si="63"/>
        <v>91.888124696818366</v>
      </c>
      <c r="L68" s="7">
        <f t="shared" si="63"/>
        <v>95.075679524260053</v>
      </c>
      <c r="M68" s="7">
        <f t="shared" si="63"/>
        <v>95.207075877745083</v>
      </c>
      <c r="N68" s="7">
        <f t="shared" si="63"/>
        <v>96.185007828734285</v>
      </c>
      <c r="O68" s="7">
        <f t="shared" si="63"/>
        <v>96.478838425943778</v>
      </c>
      <c r="P68" s="7">
        <f t="shared" si="63"/>
        <v>97.744967855860267</v>
      </c>
      <c r="Q68" s="7">
        <f t="shared" si="63"/>
        <v>96.076785558248716</v>
      </c>
      <c r="R68" s="7">
        <f t="shared" si="63"/>
        <v>95.677379087386299</v>
      </c>
      <c r="S68" s="7">
        <f t="shared" si="63"/>
        <v>95.488477572784205</v>
      </c>
      <c r="T68" s="7">
        <f t="shared" ref="T68:U68" si="64">T48*100/T$61</f>
        <v>95.944408016100184</v>
      </c>
      <c r="U68" s="7">
        <f t="shared" si="64"/>
        <v>95.915550904931976</v>
      </c>
      <c r="V68" s="7">
        <f t="shared" ref="V68:W68" si="65">V48*100/V$61</f>
        <v>94.1179946322262</v>
      </c>
      <c r="W68" s="7">
        <f t="shared" si="65"/>
        <v>94.273084584575699</v>
      </c>
      <c r="X68" s="7">
        <f t="shared" si="59"/>
        <v>97.136043163338599</v>
      </c>
      <c r="Y68" s="7">
        <f t="shared" si="60"/>
        <v>101.9303900666356</v>
      </c>
      <c r="Z68" s="7">
        <f t="shared" si="61"/>
        <v>91.888124696818366</v>
      </c>
      <c r="AA68" s="7">
        <f t="shared" si="62"/>
        <v>-5.1453001766525546</v>
      </c>
    </row>
    <row r="69" spans="2:27" x14ac:dyDescent="0.2">
      <c r="B69" s="11" t="s">
        <v>17</v>
      </c>
      <c r="C69" s="7">
        <f t="shared" ref="C69:S69" si="66">C49*100/C$61</f>
        <v>103.3953411969961</v>
      </c>
      <c r="D69" s="7">
        <f t="shared" si="66"/>
        <v>104.02458975077823</v>
      </c>
      <c r="E69" s="7">
        <f t="shared" si="66"/>
        <v>102.05993278806595</v>
      </c>
      <c r="F69" s="7">
        <f t="shared" si="66"/>
        <v>100.47345573670898</v>
      </c>
      <c r="G69" s="7">
        <f t="shared" si="66"/>
        <v>100.49667779811121</v>
      </c>
      <c r="H69" s="7">
        <f t="shared" si="66"/>
        <v>103.99078023843822</v>
      </c>
      <c r="I69" s="7">
        <f t="shared" si="66"/>
        <v>107.53253884364889</v>
      </c>
      <c r="J69" s="7">
        <f t="shared" si="66"/>
        <v>106.0606591139538</v>
      </c>
      <c r="K69" s="7">
        <f t="shared" si="66"/>
        <v>101.68548404836066</v>
      </c>
      <c r="L69" s="7">
        <f t="shared" si="66"/>
        <v>107.60495686248784</v>
      </c>
      <c r="M69" s="7">
        <f t="shared" si="66"/>
        <v>107.66394875412891</v>
      </c>
      <c r="N69" s="7">
        <f t="shared" si="66"/>
        <v>106.7326123608632</v>
      </c>
      <c r="O69" s="7">
        <f t="shared" si="66"/>
        <v>107.42861723027447</v>
      </c>
      <c r="P69" s="7">
        <f t="shared" si="66"/>
        <v>105.27209556566149</v>
      </c>
      <c r="Q69" s="7">
        <f t="shared" si="66"/>
        <v>105.00684708232853</v>
      </c>
      <c r="R69" s="7">
        <f t="shared" si="66"/>
        <v>104.07983995120929</v>
      </c>
      <c r="S69" s="7">
        <f t="shared" si="66"/>
        <v>101.75822071102218</v>
      </c>
      <c r="T69" s="7">
        <f t="shared" ref="T69:U69" si="67">T49*100/T$61</f>
        <v>101.26656627675683</v>
      </c>
      <c r="U69" s="7">
        <f t="shared" si="67"/>
        <v>100.62935748194032</v>
      </c>
      <c r="V69" s="7">
        <f t="shared" ref="V69:W69" si="68">V49*100/V$61</f>
        <v>103.49475462506288</v>
      </c>
      <c r="W69" s="7">
        <f t="shared" si="68"/>
        <v>103.05457916170897</v>
      </c>
      <c r="X69" s="7">
        <f t="shared" si="59"/>
        <v>103.98627883707178</v>
      </c>
      <c r="Y69" s="7">
        <f t="shared" si="60"/>
        <v>107.66394875412891</v>
      </c>
      <c r="Z69" s="7">
        <f t="shared" si="61"/>
        <v>100.47345573670898</v>
      </c>
      <c r="AA69" s="7">
        <f t="shared" si="62"/>
        <v>-0.34076203528712767</v>
      </c>
    </row>
    <row r="70" spans="2:27" x14ac:dyDescent="0.2">
      <c r="B70" s="11" t="s">
        <v>18</v>
      </c>
      <c r="C70" s="7">
        <f t="shared" ref="C70:S70" si="69">C50*100/C$61</f>
        <v>116.94683544123534</v>
      </c>
      <c r="D70" s="7">
        <f t="shared" si="69"/>
        <v>117.95096165903574</v>
      </c>
      <c r="E70" s="7">
        <f t="shared" si="69"/>
        <v>117.5711530209463</v>
      </c>
      <c r="F70" s="7">
        <f t="shared" si="69"/>
        <v>121.50246880456621</v>
      </c>
      <c r="G70" s="7">
        <f t="shared" si="69"/>
        <v>118.38995923251402</v>
      </c>
      <c r="H70" s="7">
        <f t="shared" si="69"/>
        <v>120.05399790932746</v>
      </c>
      <c r="I70" s="7">
        <f t="shared" si="69"/>
        <v>119.61633634583426</v>
      </c>
      <c r="J70" s="7">
        <f t="shared" si="69"/>
        <v>124.99815367269632</v>
      </c>
      <c r="K70" s="7">
        <f t="shared" si="69"/>
        <v>118.33610155433576</v>
      </c>
      <c r="L70" s="7">
        <f t="shared" si="69"/>
        <v>118.70690091213642</v>
      </c>
      <c r="M70" s="7">
        <f t="shared" si="69"/>
        <v>119.30424801748508</v>
      </c>
      <c r="N70" s="7">
        <f t="shared" si="69"/>
        <v>119.24511024358925</v>
      </c>
      <c r="O70" s="7">
        <f t="shared" si="69"/>
        <v>130.71733138617549</v>
      </c>
      <c r="P70" s="7">
        <f t="shared" si="69"/>
        <v>120.28916856701436</v>
      </c>
      <c r="Q70" s="7">
        <f t="shared" si="69"/>
        <v>122.70212109890035</v>
      </c>
      <c r="R70" s="7">
        <f t="shared" si="69"/>
        <v>119.94949056835848</v>
      </c>
      <c r="S70" s="7">
        <f t="shared" si="69"/>
        <v>117.53878637295033</v>
      </c>
      <c r="T70" s="7">
        <f t="shared" ref="T70:U70" si="70">T50*100/T$61</f>
        <v>117.32659842797206</v>
      </c>
      <c r="U70" s="7">
        <f t="shared" si="70"/>
        <v>117.21323757368999</v>
      </c>
      <c r="V70" s="7">
        <f t="shared" ref="V70:W70" si="71">V50*100/V$61</f>
        <v>117.177620176156</v>
      </c>
      <c r="W70" s="7">
        <f t="shared" si="71"/>
        <v>115.33937317267531</v>
      </c>
      <c r="X70" s="7">
        <f t="shared" si="59"/>
        <v>119.56552162655213</v>
      </c>
      <c r="Y70" s="7">
        <f t="shared" si="60"/>
        <v>130.71733138617549</v>
      </c>
      <c r="Z70" s="7">
        <f t="shared" si="61"/>
        <v>115.33937317267531</v>
      </c>
      <c r="AA70" s="7">
        <f t="shared" si="62"/>
        <v>-1.6074622685600275</v>
      </c>
    </row>
    <row r="71" spans="2:27" x14ac:dyDescent="0.2">
      <c r="B71" s="11" t="s">
        <v>19</v>
      </c>
      <c r="C71" s="7">
        <f t="shared" ref="C71:S71" si="72">C51*100/C$61</f>
        <v>117.37605044082272</v>
      </c>
      <c r="D71" s="7">
        <f t="shared" si="72"/>
        <v>115.46765761243522</v>
      </c>
      <c r="E71" s="7">
        <f t="shared" si="72"/>
        <v>116.79057488065727</v>
      </c>
      <c r="F71" s="7">
        <f t="shared" si="72"/>
        <v>115.12181917847359</v>
      </c>
      <c r="G71" s="7">
        <f t="shared" si="72"/>
        <v>115.55915769355292</v>
      </c>
      <c r="H71" s="7">
        <f t="shared" si="72"/>
        <v>116.47305824642011</v>
      </c>
      <c r="I71" s="7">
        <f t="shared" si="72"/>
        <v>117.92073516895418</v>
      </c>
      <c r="J71" s="7">
        <f t="shared" si="72"/>
        <v>114.77444853250572</v>
      </c>
      <c r="K71" s="7">
        <f t="shared" si="72"/>
        <v>109.84219671126617</v>
      </c>
      <c r="L71" s="7">
        <f t="shared" si="72"/>
        <v>116.43705798052724</v>
      </c>
      <c r="M71" s="7">
        <f t="shared" si="72"/>
        <v>121.50835256098668</v>
      </c>
      <c r="N71" s="7">
        <f t="shared" si="72"/>
        <v>115.08925102769062</v>
      </c>
      <c r="O71" s="7">
        <f t="shared" si="72"/>
        <v>120.25547715879233</v>
      </c>
      <c r="P71" s="7">
        <f t="shared" si="72"/>
        <v>118.33407020010702</v>
      </c>
      <c r="Q71" s="7">
        <f t="shared" si="72"/>
        <v>118.08619933589324</v>
      </c>
      <c r="R71" s="7">
        <f t="shared" si="72"/>
        <v>115.10631981331107</v>
      </c>
      <c r="S71" s="7">
        <f t="shared" si="72"/>
        <v>113.57000397192465</v>
      </c>
      <c r="T71" s="7">
        <f t="shared" ref="T71:U71" si="73">T51*100/T$61</f>
        <v>113.5068121565092</v>
      </c>
      <c r="U71" s="7">
        <f t="shared" si="73"/>
        <v>113.30928621614035</v>
      </c>
      <c r="V71" s="7">
        <f t="shared" ref="V71:W71" si="74">V51*100/V$61</f>
        <v>111.96460001502339</v>
      </c>
      <c r="W71" s="7">
        <f t="shared" si="74"/>
        <v>112.74050454471588</v>
      </c>
      <c r="X71" s="7">
        <f t="shared" si="59"/>
        <v>115.67779206889091</v>
      </c>
      <c r="Y71" s="7">
        <f t="shared" si="60"/>
        <v>121.50835256098668</v>
      </c>
      <c r="Z71" s="7">
        <f t="shared" si="61"/>
        <v>109.84219671126617</v>
      </c>
      <c r="AA71" s="7">
        <f t="shared" si="62"/>
        <v>-4.6355458961068479</v>
      </c>
    </row>
    <row r="72" spans="2:27" x14ac:dyDescent="0.2">
      <c r="B72" s="11" t="s">
        <v>20</v>
      </c>
      <c r="C72" s="7">
        <f t="shared" ref="C72:S72" si="75">C52*100/C$61</f>
        <v>95.188542732419037</v>
      </c>
      <c r="D72" s="7">
        <f t="shared" si="75"/>
        <v>95.25242142445272</v>
      </c>
      <c r="E72" s="7">
        <f t="shared" si="75"/>
        <v>95.940587985073705</v>
      </c>
      <c r="F72" s="7">
        <f t="shared" si="75"/>
        <v>99.683175780358965</v>
      </c>
      <c r="G72" s="7">
        <f t="shared" si="75"/>
        <v>99.203663741305888</v>
      </c>
      <c r="H72" s="7">
        <f t="shared" si="75"/>
        <v>99.504457704142652</v>
      </c>
      <c r="I72" s="7">
        <f t="shared" si="75"/>
        <v>96.15277130887857</v>
      </c>
      <c r="J72" s="7">
        <f t="shared" si="75"/>
        <v>93.659285423763805</v>
      </c>
      <c r="K72" s="7">
        <f t="shared" si="75"/>
        <v>96.632685259235657</v>
      </c>
      <c r="L72" s="7">
        <f t="shared" si="75"/>
        <v>95.404877697916518</v>
      </c>
      <c r="M72" s="7">
        <f t="shared" si="75"/>
        <v>94.364253591364971</v>
      </c>
      <c r="N72" s="7">
        <f t="shared" si="75"/>
        <v>94.328348537806619</v>
      </c>
      <c r="O72" s="7">
        <f t="shared" si="75"/>
        <v>93.977009718567601</v>
      </c>
      <c r="P72" s="7">
        <f t="shared" si="75"/>
        <v>94.862244959700988</v>
      </c>
      <c r="Q72" s="7">
        <f t="shared" si="75"/>
        <v>94.192309991571307</v>
      </c>
      <c r="R72" s="7">
        <f t="shared" si="75"/>
        <v>93.69289274460256</v>
      </c>
      <c r="S72" s="7">
        <f t="shared" si="75"/>
        <v>92.566300491567631</v>
      </c>
      <c r="T72" s="7">
        <f t="shared" ref="T72:U72" si="76">T52*100/T$61</f>
        <v>92.727763631156364</v>
      </c>
      <c r="U72" s="7">
        <f t="shared" si="76"/>
        <v>92.785314391492548</v>
      </c>
      <c r="V72" s="7">
        <f t="shared" ref="V72:W72" si="77">V52*100/V$61</f>
        <v>92.353030394226735</v>
      </c>
      <c r="W72" s="7">
        <f t="shared" si="77"/>
        <v>90.829592786414764</v>
      </c>
      <c r="X72" s="7">
        <f t="shared" si="59"/>
        <v>94.919120490286673</v>
      </c>
      <c r="Y72" s="7">
        <f t="shared" si="60"/>
        <v>99.683175780358965</v>
      </c>
      <c r="Z72" s="7">
        <f t="shared" si="61"/>
        <v>90.829592786414764</v>
      </c>
      <c r="AA72" s="7">
        <f t="shared" si="62"/>
        <v>-4.3589499460042731</v>
      </c>
    </row>
    <row r="73" spans="2:27" x14ac:dyDescent="0.2">
      <c r="B73" s="11" t="s">
        <v>21</v>
      </c>
      <c r="C73" s="7">
        <f t="shared" ref="C73:S73" si="78">C53*100/C$61</f>
        <v>93.926312390781362</v>
      </c>
      <c r="D73" s="7">
        <f t="shared" si="78"/>
        <v>93.709142773448193</v>
      </c>
      <c r="E73" s="7">
        <f t="shared" si="78"/>
        <v>94.764592039668187</v>
      </c>
      <c r="F73" s="7">
        <f t="shared" si="78"/>
        <v>95.222626599684375</v>
      </c>
      <c r="G73" s="7">
        <f t="shared" si="78"/>
        <v>94.165762039060084</v>
      </c>
      <c r="H73" s="7">
        <f t="shared" si="78"/>
        <v>92.230036208381691</v>
      </c>
      <c r="I73" s="7">
        <f t="shared" si="78"/>
        <v>88.24557611294307</v>
      </c>
      <c r="J73" s="7">
        <f t="shared" si="78"/>
        <v>87.931953632921335</v>
      </c>
      <c r="K73" s="7">
        <f t="shared" si="78"/>
        <v>92.573824852130983</v>
      </c>
      <c r="L73" s="7">
        <f t="shared" si="78"/>
        <v>92.765695608087981</v>
      </c>
      <c r="M73" s="7">
        <f t="shared" si="78"/>
        <v>92.412776899221313</v>
      </c>
      <c r="N73" s="7">
        <f t="shared" si="78"/>
        <v>92.4219970384421</v>
      </c>
      <c r="O73" s="7">
        <f t="shared" si="78"/>
        <v>92.381014657598755</v>
      </c>
      <c r="P73" s="7">
        <f t="shared" si="78"/>
        <v>91.785378060296594</v>
      </c>
      <c r="Q73" s="7">
        <f t="shared" si="78"/>
        <v>92.187608005452233</v>
      </c>
      <c r="R73" s="7">
        <f t="shared" si="78"/>
        <v>91.653634464474862</v>
      </c>
      <c r="S73" s="7">
        <f t="shared" si="78"/>
        <v>92.177709077919431</v>
      </c>
      <c r="T73" s="7">
        <f t="shared" ref="T73:U73" si="79">T53*100/T$61</f>
        <v>92.541694393289973</v>
      </c>
      <c r="U73" s="7">
        <f t="shared" si="79"/>
        <v>92.388670383358317</v>
      </c>
      <c r="V73" s="7">
        <f t="shared" ref="V73:W73" si="80">V53*100/V$61</f>
        <v>93.135657566547266</v>
      </c>
      <c r="W73" s="7">
        <f t="shared" si="80"/>
        <v>92.12805167586491</v>
      </c>
      <c r="X73" s="7">
        <f t="shared" si="59"/>
        <v>92.416653070455865</v>
      </c>
      <c r="Y73" s="7">
        <f t="shared" si="60"/>
        <v>95.222626599684375</v>
      </c>
      <c r="Z73" s="7">
        <f t="shared" si="61"/>
        <v>87.931953632921335</v>
      </c>
      <c r="AA73" s="7">
        <f t="shared" si="62"/>
        <v>-1.7982607149164522</v>
      </c>
    </row>
    <row r="74" spans="2:27" x14ac:dyDescent="0.2">
      <c r="B74" s="11" t="s">
        <v>22</v>
      </c>
      <c r="C74" s="7">
        <f t="shared" ref="C74:S74" si="81">C54*100/C$61</f>
        <v>104.20954317732036</v>
      </c>
      <c r="D74" s="7">
        <f t="shared" si="81"/>
        <v>104.92086012428213</v>
      </c>
      <c r="E74" s="7">
        <f t="shared" si="81"/>
        <v>103.057899280399</v>
      </c>
      <c r="F74" s="7">
        <f t="shared" si="81"/>
        <v>104.47453487011695</v>
      </c>
      <c r="G74" s="7">
        <f t="shared" si="81"/>
        <v>105.21882623508625</v>
      </c>
      <c r="H74" s="7">
        <f t="shared" si="81"/>
        <v>104.95520367165501</v>
      </c>
      <c r="I74" s="7">
        <f t="shared" si="81"/>
        <v>107.53117653246248</v>
      </c>
      <c r="J74" s="7">
        <f t="shared" si="81"/>
        <v>108.8690482172442</v>
      </c>
      <c r="K74" s="7">
        <f t="shared" si="81"/>
        <v>104.04071582367153</v>
      </c>
      <c r="L74" s="7">
        <f t="shared" si="81"/>
        <v>105.68205951030019</v>
      </c>
      <c r="M74" s="7">
        <f t="shared" si="81"/>
        <v>108.68269219306711</v>
      </c>
      <c r="N74" s="7">
        <f t="shared" si="81"/>
        <v>108.19958577930926</v>
      </c>
      <c r="O74" s="7">
        <f t="shared" si="81"/>
        <v>105.34141864134172</v>
      </c>
      <c r="P74" s="7">
        <f t="shared" si="81"/>
        <v>106.70142878447106</v>
      </c>
      <c r="Q74" s="7">
        <f t="shared" si="81"/>
        <v>105.97265954275241</v>
      </c>
      <c r="R74" s="7">
        <f t="shared" si="81"/>
        <v>106.44140849350748</v>
      </c>
      <c r="S74" s="7">
        <f t="shared" si="81"/>
        <v>104.00764671394559</v>
      </c>
      <c r="T74" s="7">
        <f t="shared" ref="T74:U74" si="82">T54*100/T$61</f>
        <v>103.32488908661558</v>
      </c>
      <c r="U74" s="7">
        <f t="shared" si="82"/>
        <v>100.58802705520799</v>
      </c>
      <c r="V74" s="7">
        <f t="shared" ref="V74:W74" si="83">V54*100/V$61</f>
        <v>101.25712896996977</v>
      </c>
      <c r="W74" s="7">
        <f t="shared" si="83"/>
        <v>101.63130399397605</v>
      </c>
      <c r="X74" s="7">
        <f t="shared" si="59"/>
        <v>105.00514555698581</v>
      </c>
      <c r="Y74" s="7">
        <f t="shared" si="60"/>
        <v>108.8690482172442</v>
      </c>
      <c r="Z74" s="7">
        <f t="shared" si="61"/>
        <v>100.58802705520799</v>
      </c>
      <c r="AA74" s="7">
        <f t="shared" si="62"/>
        <v>-2.5782391833443086</v>
      </c>
    </row>
    <row r="75" spans="2:27" x14ac:dyDescent="0.2">
      <c r="B75" s="11" t="s">
        <v>23</v>
      </c>
      <c r="C75" s="7">
        <f t="shared" ref="C75:S75" si="84">C55*100/C$61</f>
        <v>96.46412988242453</v>
      </c>
      <c r="D75" s="7">
        <f t="shared" si="84"/>
        <v>96.596531222221117</v>
      </c>
      <c r="E75" s="7">
        <f t="shared" si="84"/>
        <v>96.154304256383753</v>
      </c>
      <c r="F75" s="7">
        <f t="shared" si="84"/>
        <v>98.793070390789211</v>
      </c>
      <c r="G75" s="7">
        <f t="shared" si="84"/>
        <v>99.540878637202951</v>
      </c>
      <c r="H75" s="7">
        <f t="shared" si="84"/>
        <v>101.01679722140845</v>
      </c>
      <c r="I75" s="7">
        <f t="shared" si="84"/>
        <v>100.7936513669586</v>
      </c>
      <c r="J75" s="7">
        <f t="shared" si="84"/>
        <v>98.615344414347902</v>
      </c>
      <c r="K75" s="7">
        <f t="shared" si="84"/>
        <v>96.113401031628712</v>
      </c>
      <c r="L75" s="7">
        <f t="shared" si="84"/>
        <v>99.103212813193863</v>
      </c>
      <c r="M75" s="7">
        <f t="shared" si="84"/>
        <v>98.213043645702669</v>
      </c>
      <c r="N75" s="7">
        <f t="shared" si="84"/>
        <v>99.037222913815043</v>
      </c>
      <c r="O75" s="7">
        <f t="shared" si="84"/>
        <v>101.65998208971709</v>
      </c>
      <c r="P75" s="7">
        <f t="shared" si="84"/>
        <v>99.918256054043013</v>
      </c>
      <c r="Q75" s="7">
        <f t="shared" si="84"/>
        <v>99.263171451657044</v>
      </c>
      <c r="R75" s="7">
        <f t="shared" si="84"/>
        <v>98.29527576704173</v>
      </c>
      <c r="S75" s="7">
        <f t="shared" si="84"/>
        <v>96.791678612565875</v>
      </c>
      <c r="T75" s="7">
        <f t="shared" ref="T75:U75" si="85">T55*100/T$61</f>
        <v>96.706045475917335</v>
      </c>
      <c r="U75" s="7">
        <f t="shared" si="85"/>
        <v>97.077789727725545</v>
      </c>
      <c r="V75" s="7">
        <f t="shared" ref="V75:W75" si="86">V55*100/V$61</f>
        <v>96.227747597913222</v>
      </c>
      <c r="W75" s="7">
        <f t="shared" si="86"/>
        <v>94.993661282616301</v>
      </c>
      <c r="X75" s="7">
        <f t="shared" si="59"/>
        <v>98.160723612155877</v>
      </c>
      <c r="Y75" s="7">
        <f t="shared" si="60"/>
        <v>101.65998208971709</v>
      </c>
      <c r="Z75" s="7">
        <f t="shared" si="61"/>
        <v>94.993661282616301</v>
      </c>
      <c r="AA75" s="7">
        <f t="shared" si="62"/>
        <v>-1.4704685998082283</v>
      </c>
    </row>
    <row r="76" spans="2:27" x14ac:dyDescent="0.2">
      <c r="B76" s="11" t="s">
        <v>24</v>
      </c>
      <c r="C76" s="7">
        <f t="shared" ref="C76:S76" si="87">C56*100/C$61</f>
        <v>104.28365855824534</v>
      </c>
      <c r="D76" s="7">
        <f t="shared" si="87"/>
        <v>102.65212900170231</v>
      </c>
      <c r="E76" s="7">
        <f t="shared" si="87"/>
        <v>101.87865388680054</v>
      </c>
      <c r="F76" s="7">
        <f t="shared" si="87"/>
        <v>99.483707653457699</v>
      </c>
      <c r="G76" s="7">
        <f t="shared" si="87"/>
        <v>98.650479897531241</v>
      </c>
      <c r="H76" s="7">
        <f t="shared" si="87"/>
        <v>99.378297362187595</v>
      </c>
      <c r="I76" s="7">
        <f t="shared" si="87"/>
        <v>96.991347351922201</v>
      </c>
      <c r="J76" s="7">
        <f t="shared" si="87"/>
        <v>92.50462695128752</v>
      </c>
      <c r="K76" s="7">
        <f t="shared" si="87"/>
        <v>91.427880737936022</v>
      </c>
      <c r="L76" s="7">
        <f t="shared" si="87"/>
        <v>95.140639492335623</v>
      </c>
      <c r="M76" s="7">
        <f t="shared" si="87"/>
        <v>95.175774821894962</v>
      </c>
      <c r="N76" s="7">
        <f t="shared" si="87"/>
        <v>96.313481251758418</v>
      </c>
      <c r="O76" s="7">
        <f t="shared" si="87"/>
        <v>97.477411661940792</v>
      </c>
      <c r="P76" s="7">
        <f t="shared" si="87"/>
        <v>97.338192693451475</v>
      </c>
      <c r="Q76" s="7">
        <f t="shared" si="87"/>
        <v>101.88554371549859</v>
      </c>
      <c r="R76" s="7">
        <f t="shared" si="87"/>
        <v>107.28190921064561</v>
      </c>
      <c r="S76" s="7">
        <f t="shared" si="87"/>
        <v>108.8560449815711</v>
      </c>
      <c r="T76" s="7">
        <f t="shared" ref="T76:U76" si="88">T56*100/T$61</f>
        <v>109.56533797320446</v>
      </c>
      <c r="U76" s="7">
        <f t="shared" si="88"/>
        <v>108.72417694083697</v>
      </c>
      <c r="V76" s="7">
        <f t="shared" ref="V76:W76" si="89">V56*100/V$61</f>
        <v>107.59726035617648</v>
      </c>
      <c r="W76" s="7">
        <f t="shared" si="89"/>
        <v>107.11993041386943</v>
      </c>
      <c r="X76" s="7">
        <f t="shared" si="59"/>
        <v>100.9393564244883</v>
      </c>
      <c r="Y76" s="7">
        <f t="shared" si="60"/>
        <v>109.56533797320446</v>
      </c>
      <c r="Z76" s="7">
        <f t="shared" si="61"/>
        <v>91.427880737936022</v>
      </c>
      <c r="AA76" s="7">
        <f t="shared" si="62"/>
        <v>2.8362718556240907</v>
      </c>
    </row>
    <row r="77" spans="2:27" x14ac:dyDescent="0.2">
      <c r="B77" s="11" t="s">
        <v>25</v>
      </c>
      <c r="C77" s="7">
        <f t="shared" ref="C77:S77" si="90">C57*100/C$61</f>
        <v>107.17824168188271</v>
      </c>
      <c r="D77" s="7">
        <f t="shared" si="90"/>
        <v>108.77220015637191</v>
      </c>
      <c r="E77" s="7">
        <f t="shared" si="90"/>
        <v>106.21608751437562</v>
      </c>
      <c r="F77" s="7">
        <f t="shared" si="90"/>
        <v>106.33826419986492</v>
      </c>
      <c r="G77" s="7">
        <f t="shared" si="90"/>
        <v>106.63307995196246</v>
      </c>
      <c r="H77" s="7">
        <f t="shared" si="90"/>
        <v>110.12555965474857</v>
      </c>
      <c r="I77" s="7">
        <f t="shared" si="90"/>
        <v>111.84916653771563</v>
      </c>
      <c r="J77" s="7">
        <f t="shared" si="90"/>
        <v>106.81006867108857</v>
      </c>
      <c r="K77" s="7">
        <f t="shared" si="90"/>
        <v>102.7306088661765</v>
      </c>
      <c r="L77" s="7">
        <f t="shared" si="90"/>
        <v>111.79989258913042</v>
      </c>
      <c r="M77" s="7">
        <f t="shared" si="90"/>
        <v>108.78204178952393</v>
      </c>
      <c r="N77" s="7">
        <f t="shared" si="90"/>
        <v>111.3274704563828</v>
      </c>
      <c r="O77" s="7">
        <f t="shared" si="90"/>
        <v>113.55581699902864</v>
      </c>
      <c r="P77" s="7">
        <f t="shared" si="90"/>
        <v>113.38733947284251</v>
      </c>
      <c r="Q77" s="7">
        <f t="shared" si="90"/>
        <v>112.52634551195159</v>
      </c>
      <c r="R77" s="7">
        <f t="shared" si="90"/>
        <v>110.75257860285981</v>
      </c>
      <c r="S77" s="7">
        <f t="shared" si="90"/>
        <v>107.74433578474095</v>
      </c>
      <c r="T77" s="7">
        <f t="shared" ref="T77:U77" si="91">T57*100/T$61</f>
        <v>108.75361857858414</v>
      </c>
      <c r="U77" s="7">
        <f t="shared" si="91"/>
        <v>108.92327050164252</v>
      </c>
      <c r="V77" s="7">
        <f t="shared" ref="V77:W77" si="92">V57*100/V$61</f>
        <v>109.49052679738655</v>
      </c>
      <c r="W77" s="7">
        <f t="shared" si="92"/>
        <v>110.89475335725527</v>
      </c>
      <c r="X77" s="7">
        <f t="shared" si="59"/>
        <v>109.26625084169125</v>
      </c>
      <c r="Y77" s="7">
        <f t="shared" si="60"/>
        <v>113.55581699902864</v>
      </c>
      <c r="Z77" s="7">
        <f t="shared" si="61"/>
        <v>102.7306088661765</v>
      </c>
      <c r="AA77" s="7">
        <f t="shared" si="62"/>
        <v>3.7165116753725584</v>
      </c>
    </row>
    <row r="78" spans="2:27" x14ac:dyDescent="0.2">
      <c r="B78" s="11" t="s">
        <v>26</v>
      </c>
      <c r="C78" s="7">
        <f t="shared" ref="C78:S78" si="93">C58*100/C$61</f>
        <v>91.898728044264146</v>
      </c>
      <c r="D78" s="7">
        <f t="shared" si="93"/>
        <v>89.215344444516418</v>
      </c>
      <c r="E78" s="7">
        <f t="shared" si="93"/>
        <v>90.108688901168406</v>
      </c>
      <c r="F78" s="7">
        <f t="shared" si="93"/>
        <v>93.636080727248057</v>
      </c>
      <c r="G78" s="7">
        <f t="shared" si="93"/>
        <v>94.5421113771541</v>
      </c>
      <c r="H78" s="7">
        <f t="shared" si="93"/>
        <v>92.358076511411682</v>
      </c>
      <c r="I78" s="7">
        <f t="shared" si="93"/>
        <v>88.053085627228086</v>
      </c>
      <c r="J78" s="7">
        <f t="shared" si="93"/>
        <v>87.842317457054946</v>
      </c>
      <c r="K78" s="7">
        <f t="shared" si="93"/>
        <v>102.03014963891492</v>
      </c>
      <c r="L78" s="7">
        <f t="shared" si="93"/>
        <v>103.38424166685527</v>
      </c>
      <c r="M78" s="7">
        <f t="shared" si="93"/>
        <v>103.85498036550619</v>
      </c>
      <c r="N78" s="7">
        <f t="shared" si="93"/>
        <v>104.80860586150001</v>
      </c>
      <c r="O78" s="7">
        <f t="shared" si="93"/>
        <v>105.42624801866532</v>
      </c>
      <c r="P78" s="7">
        <f t="shared" si="93"/>
        <v>107.93282752242324</v>
      </c>
      <c r="Q78" s="7">
        <f t="shared" si="93"/>
        <v>109.72191349756699</v>
      </c>
      <c r="R78" s="7">
        <f t="shared" si="93"/>
        <v>110.90858187593128</v>
      </c>
      <c r="S78" s="7">
        <f t="shared" si="93"/>
        <v>114.22162456414323</v>
      </c>
      <c r="T78" s="7">
        <f t="shared" ref="T78:U78" si="94">T58*100/T$61</f>
        <v>112.4898019553961</v>
      </c>
      <c r="U78" s="7">
        <f t="shared" si="94"/>
        <v>110.35087390067515</v>
      </c>
      <c r="V78" s="7">
        <f t="shared" ref="V78:W78" si="95">V58*100/V$61</f>
        <v>109.08993704208829</v>
      </c>
      <c r="W78" s="7">
        <f t="shared" si="95"/>
        <v>114.64597728873616</v>
      </c>
      <c r="X78" s="7">
        <f t="shared" si="59"/>
        <v>101.73905696611658</v>
      </c>
      <c r="Y78" s="7">
        <f t="shared" si="60"/>
        <v>114.64597728873616</v>
      </c>
      <c r="Z78" s="7">
        <f t="shared" si="61"/>
        <v>87.842317457054946</v>
      </c>
      <c r="AA78" s="7">
        <f t="shared" si="62"/>
        <v>22.747249244472016</v>
      </c>
    </row>
    <row r="79" spans="2:27" x14ac:dyDescent="0.2">
      <c r="B79" s="11" t="s">
        <v>27</v>
      </c>
      <c r="C79" s="7">
        <f t="shared" ref="C79:S79" si="96">C59*100/C$61</f>
        <v>99.098037166421662</v>
      </c>
      <c r="D79" s="7">
        <f t="shared" si="96"/>
        <v>98.767133590245166</v>
      </c>
      <c r="E79" s="7">
        <f t="shared" si="96"/>
        <v>98.548030059748086</v>
      </c>
      <c r="F79" s="7">
        <f t="shared" si="96"/>
        <v>98.348480657669441</v>
      </c>
      <c r="G79" s="7">
        <f t="shared" si="96"/>
        <v>98.80144688900063</v>
      </c>
      <c r="H79" s="7">
        <f t="shared" si="96"/>
        <v>98.086743850659857</v>
      </c>
      <c r="I79" s="7">
        <f t="shared" si="96"/>
        <v>101.18700765393046</v>
      </c>
      <c r="J79" s="7">
        <f t="shared" si="96"/>
        <v>108.90381159492489</v>
      </c>
      <c r="K79" s="7">
        <f t="shared" si="96"/>
        <v>111.01274866331964</v>
      </c>
      <c r="L79" s="7">
        <f t="shared" si="96"/>
        <v>101.31234806211147</v>
      </c>
      <c r="M79" s="7">
        <f t="shared" si="96"/>
        <v>101.28614655623073</v>
      </c>
      <c r="N79" s="7">
        <f t="shared" si="96"/>
        <v>99.698411498347568</v>
      </c>
      <c r="O79" s="7">
        <f t="shared" si="96"/>
        <v>98.722817024756267</v>
      </c>
      <c r="P79" s="7">
        <f t="shared" si="96"/>
        <v>99.451799309680425</v>
      </c>
      <c r="Q79" s="7">
        <f t="shared" si="96"/>
        <v>98.711908183397853</v>
      </c>
      <c r="R79" s="7">
        <f t="shared" si="96"/>
        <v>99.682873050615214</v>
      </c>
      <c r="S79" s="7">
        <f t="shared" si="96"/>
        <v>101.87897142274608</v>
      </c>
      <c r="T79" s="7">
        <f t="shared" ref="T79:U79" si="97">T59*100/T$61</f>
        <v>100.68296207889001</v>
      </c>
      <c r="U79" s="7">
        <f t="shared" si="97"/>
        <v>101.48204165871203</v>
      </c>
      <c r="V79" s="7">
        <f t="shared" ref="V79:W79" si="98">V59*100/V$61</f>
        <v>101.26956110849711</v>
      </c>
      <c r="W79" s="7">
        <f t="shared" si="98"/>
        <v>102.0516287769956</v>
      </c>
      <c r="X79" s="7">
        <f t="shared" si="59"/>
        <v>100.90404327890002</v>
      </c>
      <c r="Y79" s="7">
        <f t="shared" si="60"/>
        <v>111.01274866331964</v>
      </c>
      <c r="Z79" s="7">
        <f t="shared" si="61"/>
        <v>98.086743850659857</v>
      </c>
      <c r="AA79" s="7">
        <f t="shared" si="62"/>
        <v>2.9535916105739375</v>
      </c>
    </row>
    <row r="80" spans="2:27" x14ac:dyDescent="0.2">
      <c r="B80" s="11" t="s">
        <v>28</v>
      </c>
      <c r="C80" s="7">
        <f t="shared" ref="C80:S80" si="99">C60*100/C$61</f>
        <v>105.40827645346631</v>
      </c>
      <c r="D80" s="7">
        <f t="shared" si="99"/>
        <v>104.7498679295642</v>
      </c>
      <c r="E80" s="7">
        <f t="shared" si="99"/>
        <v>104.33288686985989</v>
      </c>
      <c r="F80" s="7">
        <f t="shared" si="99"/>
        <v>104.19263129258155</v>
      </c>
      <c r="G80" s="7">
        <f t="shared" si="99"/>
        <v>103.4216445304717</v>
      </c>
      <c r="H80" s="7">
        <f t="shared" si="99"/>
        <v>106.08407373404562</v>
      </c>
      <c r="I80" s="7">
        <f t="shared" si="99"/>
        <v>108.43292001946142</v>
      </c>
      <c r="J80" s="7">
        <f t="shared" si="99"/>
        <v>107.40143785443279</v>
      </c>
      <c r="K80" s="7">
        <f t="shared" si="99"/>
        <v>103.47620487972605</v>
      </c>
      <c r="L80" s="7">
        <f t="shared" si="99"/>
        <v>108.3941908544752</v>
      </c>
      <c r="M80" s="7">
        <f t="shared" si="99"/>
        <v>108.39568720120162</v>
      </c>
      <c r="N80" s="7">
        <f t="shared" si="99"/>
        <v>108.19199341618041</v>
      </c>
      <c r="O80" s="7">
        <f t="shared" si="99"/>
        <v>107.78356722083612</v>
      </c>
      <c r="P80" s="7">
        <f t="shared" si="99"/>
        <v>106.21397793064344</v>
      </c>
      <c r="Q80" s="7">
        <f t="shared" si="99"/>
        <v>106.20212719696863</v>
      </c>
      <c r="R80" s="7">
        <f t="shared" si="99"/>
        <v>105.43941827047219</v>
      </c>
      <c r="S80" s="7">
        <f t="shared" si="99"/>
        <v>103.29474430417412</v>
      </c>
      <c r="T80" s="7">
        <f t="shared" ref="T80:U80" si="100">T60*100/T$61</f>
        <v>103.46584808175004</v>
      </c>
      <c r="U80" s="7">
        <f t="shared" si="100"/>
        <v>103.93845779417622</v>
      </c>
      <c r="V80" s="7">
        <f t="shared" ref="V80:W80" si="101">V60*100/V$61</f>
        <v>105.65091348653806</v>
      </c>
      <c r="W80" s="7">
        <f t="shared" si="101"/>
        <v>106.31742532970411</v>
      </c>
      <c r="X80" s="7">
        <f t="shared" si="59"/>
        <v>105.75182355479667</v>
      </c>
      <c r="Y80" s="7">
        <f t="shared" si="60"/>
        <v>108.43292001946142</v>
      </c>
      <c r="Z80" s="7">
        <f t="shared" si="61"/>
        <v>103.29474430417412</v>
      </c>
      <c r="AA80" s="7">
        <f t="shared" si="62"/>
        <v>0.9091488762377935</v>
      </c>
    </row>
    <row r="81" spans="2:27" s="22" customFormat="1" x14ac:dyDescent="0.2">
      <c r="B81" s="26" t="s">
        <v>62</v>
      </c>
      <c r="C81" s="28">
        <f t="shared" ref="C81:S81" si="102">C61*100/C$61</f>
        <v>99.999999999999986</v>
      </c>
      <c r="D81" s="28">
        <f t="shared" si="102"/>
        <v>100</v>
      </c>
      <c r="E81" s="28">
        <f t="shared" si="102"/>
        <v>100</v>
      </c>
      <c r="F81" s="28">
        <f t="shared" si="102"/>
        <v>100</v>
      </c>
      <c r="G81" s="28">
        <f t="shared" si="102"/>
        <v>100</v>
      </c>
      <c r="H81" s="28">
        <f t="shared" si="102"/>
        <v>99.999999999999986</v>
      </c>
      <c r="I81" s="28">
        <f t="shared" si="102"/>
        <v>100</v>
      </c>
      <c r="J81" s="28">
        <f t="shared" si="102"/>
        <v>100</v>
      </c>
      <c r="K81" s="28">
        <f t="shared" si="102"/>
        <v>100</v>
      </c>
      <c r="L81" s="28">
        <f t="shared" si="102"/>
        <v>100</v>
      </c>
      <c r="M81" s="28">
        <f t="shared" si="102"/>
        <v>100</v>
      </c>
      <c r="N81" s="28">
        <f t="shared" si="102"/>
        <v>100</v>
      </c>
      <c r="O81" s="28">
        <f t="shared" si="102"/>
        <v>100</v>
      </c>
      <c r="P81" s="28">
        <f t="shared" si="102"/>
        <v>100</v>
      </c>
      <c r="Q81" s="28">
        <f t="shared" si="102"/>
        <v>100</v>
      </c>
      <c r="R81" s="28">
        <f t="shared" si="102"/>
        <v>100</v>
      </c>
      <c r="S81" s="28">
        <f t="shared" si="102"/>
        <v>100</v>
      </c>
      <c r="T81" s="28">
        <f t="shared" ref="T81:U81" si="103">T61*100/T$61</f>
        <v>100</v>
      </c>
      <c r="U81" s="28">
        <f t="shared" si="103"/>
        <v>100.00000000000001</v>
      </c>
      <c r="V81" s="28">
        <f t="shared" ref="V81:W81" si="104">V61*100/V$61</f>
        <v>100</v>
      </c>
      <c r="W81" s="28">
        <f t="shared" si="104"/>
        <v>100</v>
      </c>
      <c r="X81" s="7">
        <f t="shared" si="59"/>
        <v>100</v>
      </c>
      <c r="Y81" s="7">
        <f t="shared" si="60"/>
        <v>100.00000000000001</v>
      </c>
      <c r="Z81" s="7">
        <f t="shared" si="61"/>
        <v>99.999999999999986</v>
      </c>
      <c r="AA81" s="7">
        <f t="shared" si="62"/>
        <v>0</v>
      </c>
    </row>
    <row r="82" spans="2:27" x14ac:dyDescent="0.2">
      <c r="B82" s="11" t="s">
        <v>72</v>
      </c>
      <c r="C82" s="31">
        <f>_xlfn.STDEV.P(C66:C80)</f>
        <v>7.1835771344798269</v>
      </c>
      <c r="D82" s="31">
        <f t="shared" ref="D82:W82" si="105">_xlfn.STDEV.P(D66:D80)</f>
        <v>7.435065333972692</v>
      </c>
      <c r="E82" s="31">
        <f t="shared" si="105"/>
        <v>7.1811832353796881</v>
      </c>
      <c r="F82" s="31">
        <f t="shared" si="105"/>
        <v>7.0477549572523976</v>
      </c>
      <c r="G82" s="31">
        <f t="shared" si="105"/>
        <v>6.6004045735815158</v>
      </c>
      <c r="H82" s="31">
        <f t="shared" si="105"/>
        <v>7.5672027472477392</v>
      </c>
      <c r="I82" s="31">
        <f t="shared" si="105"/>
        <v>9.0005871820524597</v>
      </c>
      <c r="J82" s="31">
        <f t="shared" si="105"/>
        <v>9.8881825420201004</v>
      </c>
      <c r="K82" s="31">
        <f t="shared" si="105"/>
        <v>7.2687541778135225</v>
      </c>
      <c r="L82" s="31">
        <f t="shared" si="105"/>
        <v>7.6337411139902365</v>
      </c>
      <c r="M82" s="31">
        <f t="shared" si="105"/>
        <v>8.4239890962666237</v>
      </c>
      <c r="N82" s="31">
        <f t="shared" si="105"/>
        <v>7.6240171397670551</v>
      </c>
      <c r="O82" s="31">
        <f t="shared" si="105"/>
        <v>9.9779190384649645</v>
      </c>
      <c r="P82" s="31">
        <f t="shared" si="105"/>
        <v>8.0961460807936341</v>
      </c>
      <c r="Q82" s="31">
        <f t="shared" si="105"/>
        <v>8.2974891319034718</v>
      </c>
      <c r="R82" s="31">
        <f t="shared" si="105"/>
        <v>7.6979217195487308</v>
      </c>
      <c r="S82" s="31">
        <f t="shared" si="105"/>
        <v>7.4974780760636923</v>
      </c>
      <c r="T82" s="31">
        <f t="shared" si="105"/>
        <v>7.3098555918321564</v>
      </c>
      <c r="U82" s="31">
        <f t="shared" si="105"/>
        <v>7.1018871024654358</v>
      </c>
      <c r="V82" s="31">
        <f t="shared" si="105"/>
        <v>6.9853686446866838</v>
      </c>
      <c r="W82" s="31">
        <f t="shared" si="105"/>
        <v>7.6842921771836101</v>
      </c>
      <c r="AA82" s="31">
        <f>W82-C82</f>
        <v>0.5007150427037832</v>
      </c>
    </row>
    <row r="84" spans="2:27" x14ac:dyDescent="0.2">
      <c r="B84" s="10"/>
      <c r="C84" s="4"/>
      <c r="D84" s="4"/>
      <c r="E84" s="4"/>
      <c r="F84" s="4"/>
      <c r="G84" s="4"/>
      <c r="H84" s="4"/>
      <c r="I84" s="4"/>
      <c r="J84" s="2"/>
      <c r="K84" s="2"/>
      <c r="L84" s="4"/>
      <c r="M84" s="4"/>
      <c r="N84" s="4"/>
      <c r="O84" s="4"/>
      <c r="P84" s="4"/>
      <c r="Q84" s="4"/>
      <c r="R84" s="4"/>
      <c r="S84" s="4"/>
    </row>
    <row r="85" spans="2:27" x14ac:dyDescent="0.2">
      <c r="B85" s="20" t="s">
        <v>67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2:27" x14ac:dyDescent="0.2">
      <c r="B86" s="11"/>
      <c r="C86" s="3"/>
      <c r="D86" s="3"/>
      <c r="E86" s="3"/>
      <c r="F86" s="3"/>
      <c r="G86" s="3"/>
      <c r="H86" s="3"/>
      <c r="I86" s="3"/>
      <c r="J86" s="3"/>
      <c r="K86" s="11"/>
      <c r="L86" s="11"/>
      <c r="M86" s="11"/>
      <c r="N86" s="11"/>
      <c r="O86" s="11"/>
      <c r="P86" s="11"/>
      <c r="Q86" s="11"/>
      <c r="R86" s="11"/>
      <c r="S86" s="11"/>
    </row>
    <row r="87" spans="2:27" x14ac:dyDescent="0.2">
      <c r="B87" s="11"/>
      <c r="C87" s="2">
        <v>2002</v>
      </c>
      <c r="D87" s="2">
        <v>2003</v>
      </c>
      <c r="E87" s="2">
        <v>2004</v>
      </c>
      <c r="F87" s="2">
        <v>2005</v>
      </c>
      <c r="G87" s="2">
        <v>2006</v>
      </c>
      <c r="H87" s="2">
        <v>2007</v>
      </c>
      <c r="I87" s="2">
        <v>2008</v>
      </c>
      <c r="J87" s="2">
        <v>2009</v>
      </c>
      <c r="K87" s="2">
        <v>2009</v>
      </c>
      <c r="L87" s="2">
        <v>2010</v>
      </c>
      <c r="M87" s="2">
        <v>2011</v>
      </c>
      <c r="N87" s="2">
        <v>2012</v>
      </c>
      <c r="O87" s="2">
        <v>2013</v>
      </c>
      <c r="P87" s="2">
        <v>2014</v>
      </c>
      <c r="Q87" s="2">
        <v>2015</v>
      </c>
      <c r="R87" s="2">
        <v>2016</v>
      </c>
      <c r="S87" s="2">
        <v>2017</v>
      </c>
      <c r="T87" s="2">
        <f>S87+1</f>
        <v>2018</v>
      </c>
      <c r="U87" s="2">
        <f>T87+1</f>
        <v>2019</v>
      </c>
      <c r="V87" s="2">
        <f>U87+1</f>
        <v>2020</v>
      </c>
      <c r="W87" s="2">
        <f>V87+1</f>
        <v>2021</v>
      </c>
    </row>
    <row r="88" spans="2:27" x14ac:dyDescent="0.2">
      <c r="B88" s="11" t="s">
        <v>66</v>
      </c>
      <c r="C88" s="18">
        <v>0.80206566360236675</v>
      </c>
      <c r="D88" s="18">
        <v>0.83361511961427326</v>
      </c>
      <c r="E88" s="18">
        <v>0.86597754621365186</v>
      </c>
      <c r="F88" s="18">
        <v>0.90149158455997302</v>
      </c>
      <c r="G88" s="18">
        <v>0.93736714047978464</v>
      </c>
      <c r="H88" s="18">
        <v>0.96939150170430122</v>
      </c>
      <c r="I88" s="18">
        <v>0.99124453145619884</v>
      </c>
      <c r="J88" s="18">
        <v>0.99267042594668886</v>
      </c>
      <c r="K88" s="18">
        <v>0.99267042594668886</v>
      </c>
      <c r="L88" s="19">
        <v>0.99419316825185977</v>
      </c>
      <c r="M88" s="19">
        <v>0.9939969409365681</v>
      </c>
      <c r="N88" s="19">
        <v>0.99285782131079758</v>
      </c>
      <c r="O88" s="19">
        <v>0.99680626703616082</v>
      </c>
      <c r="P88" s="19">
        <v>0.99457652964682008</v>
      </c>
      <c r="Q88" s="19">
        <v>1</v>
      </c>
      <c r="R88" s="19">
        <v>1.0032209801213898</v>
      </c>
      <c r="S88" s="19">
        <v>1.016255364429965</v>
      </c>
      <c r="T88" s="18">
        <v>1.0289131623400685</v>
      </c>
      <c r="U88" s="18">
        <v>1.0438053563047476</v>
      </c>
      <c r="V88" s="18">
        <v>1.05659711177631</v>
      </c>
      <c r="W88" s="18">
        <v>1.0809095653971661</v>
      </c>
    </row>
    <row r="89" spans="2:27" x14ac:dyDescent="0.2">
      <c r="B89" s="11"/>
      <c r="C89" s="3"/>
      <c r="D89" s="3"/>
      <c r="E89" s="3"/>
      <c r="F89" s="3"/>
      <c r="G89" s="3"/>
      <c r="H89" s="3"/>
      <c r="I89" s="3"/>
      <c r="J89" s="3"/>
      <c r="K89" s="11"/>
      <c r="L89" s="11"/>
      <c r="M89" s="11"/>
      <c r="N89" s="11"/>
      <c r="O89" s="11"/>
      <c r="P89" s="11"/>
      <c r="Q89" s="11"/>
      <c r="R89" s="11"/>
      <c r="S89" s="11"/>
    </row>
    <row r="90" spans="2:27" x14ac:dyDescent="0.2">
      <c r="B90" s="11"/>
      <c r="C90" s="3"/>
      <c r="D90" s="3"/>
      <c r="E90" s="3"/>
      <c r="F90" s="3"/>
      <c r="G90" s="3"/>
      <c r="H90" s="3"/>
      <c r="I90" s="3"/>
      <c r="J90" s="3"/>
      <c r="K90" s="11"/>
      <c r="L90" s="11"/>
      <c r="M90" s="11"/>
      <c r="N90" s="11"/>
      <c r="O90" s="11"/>
      <c r="P90" s="11"/>
      <c r="Q90" s="11"/>
      <c r="R90" s="11"/>
      <c r="S90" s="11"/>
    </row>
    <row r="91" spans="2:27" x14ac:dyDescent="0.2">
      <c r="B91" s="14" t="s">
        <v>74</v>
      </c>
      <c r="C91" s="3"/>
      <c r="D91" s="3"/>
      <c r="E91" s="3"/>
      <c r="F91" s="3"/>
      <c r="G91" s="3"/>
      <c r="H91" s="3"/>
      <c r="I91" s="3"/>
      <c r="J91" s="3"/>
      <c r="K91" s="11"/>
      <c r="L91" s="11"/>
      <c r="M91" s="11"/>
      <c r="N91" s="11"/>
      <c r="O91" s="11"/>
      <c r="P91" s="11"/>
      <c r="Q91" s="11"/>
      <c r="R91" s="11"/>
      <c r="S91" s="11"/>
    </row>
    <row r="92" spans="2:27" x14ac:dyDescent="0.2">
      <c r="B92" s="11"/>
      <c r="C92" s="2">
        <v>2002</v>
      </c>
      <c r="D92" s="2">
        <v>2003</v>
      </c>
      <c r="E92" s="2">
        <v>2004</v>
      </c>
      <c r="F92" s="2">
        <v>2005</v>
      </c>
      <c r="G92" s="2">
        <v>2006</v>
      </c>
      <c r="H92" s="2">
        <v>2007</v>
      </c>
      <c r="I92" s="2">
        <v>2008</v>
      </c>
      <c r="J92" s="2">
        <v>2009</v>
      </c>
      <c r="K92" s="2">
        <v>2009</v>
      </c>
      <c r="L92" s="2">
        <v>2010</v>
      </c>
      <c r="M92" s="2">
        <v>2011</v>
      </c>
      <c r="N92" s="2">
        <v>2012</v>
      </c>
      <c r="O92" s="2">
        <v>2013</v>
      </c>
      <c r="P92" s="2">
        <v>2014</v>
      </c>
      <c r="Q92" s="2">
        <v>2015</v>
      </c>
      <c r="R92" s="2">
        <v>2016</v>
      </c>
      <c r="S92" s="2">
        <v>2017</v>
      </c>
      <c r="T92" s="2">
        <f>S92+1</f>
        <v>2018</v>
      </c>
      <c r="U92" s="2">
        <f>T92+1</f>
        <v>2019</v>
      </c>
      <c r="V92" s="2">
        <f>U92+1</f>
        <v>2020</v>
      </c>
      <c r="W92" s="2">
        <f>V92+1</f>
        <v>2021</v>
      </c>
    </row>
    <row r="93" spans="2:27" x14ac:dyDescent="0.2">
      <c r="B93" s="11" t="s">
        <v>14</v>
      </c>
      <c r="C93" s="3">
        <f>C46/C$88</f>
        <v>2246.9744145428067</v>
      </c>
      <c r="D93" s="3">
        <f t="shared" ref="D93:T93" si="106">D46/D$88</f>
        <v>2309.5979909028133</v>
      </c>
      <c r="E93" s="3">
        <f t="shared" si="106"/>
        <v>2441.9750775731054</v>
      </c>
      <c r="F93" s="3">
        <f t="shared" si="106"/>
        <v>2557.6029765078711</v>
      </c>
      <c r="G93" s="3">
        <f t="shared" si="106"/>
        <v>2759.4711516591351</v>
      </c>
      <c r="H93" s="3">
        <f t="shared" si="106"/>
        <v>2673.0523755051045</v>
      </c>
      <c r="I93" s="3">
        <f t="shared" si="106"/>
        <v>2287.5562407039542</v>
      </c>
      <c r="J93" s="3">
        <f t="shared" si="106"/>
        <v>1955.9967251947594</v>
      </c>
      <c r="K93" s="3">
        <f t="shared" si="106"/>
        <v>2231.8490861918358</v>
      </c>
      <c r="L93" s="3">
        <f t="shared" si="106"/>
        <v>2387.0889471060486</v>
      </c>
      <c r="M93" s="3">
        <f t="shared" si="106"/>
        <v>2259.2974617732248</v>
      </c>
      <c r="N93" s="3">
        <f t="shared" si="106"/>
        <v>2146.7450441283409</v>
      </c>
      <c r="O93" s="3">
        <f t="shared" si="106"/>
        <v>2061.9652306860798</v>
      </c>
      <c r="P93" s="3">
        <f t="shared" si="106"/>
        <v>2185.0643292723516</v>
      </c>
      <c r="Q93" s="3">
        <f t="shared" si="106"/>
        <v>2376.118275584869</v>
      </c>
      <c r="R93" s="3">
        <f t="shared" si="106"/>
        <v>2430.2505598342063</v>
      </c>
      <c r="S93" s="3">
        <f t="shared" si="106"/>
        <v>2508.7741996678387</v>
      </c>
      <c r="T93" s="3">
        <f t="shared" si="106"/>
        <v>2665.6891476575561</v>
      </c>
      <c r="U93" s="3">
        <f>U46/U$88</f>
        <v>2748.4351985801363</v>
      </c>
      <c r="V93" s="3">
        <f>V46/V$88</f>
        <v>2465.2132695460477</v>
      </c>
      <c r="W93" s="3">
        <f>W46/W$88</f>
        <v>2788.8656192110452</v>
      </c>
    </row>
    <row r="94" spans="2:27" x14ac:dyDescent="0.2">
      <c r="B94" s="11" t="s">
        <v>15</v>
      </c>
      <c r="C94" s="3">
        <f t="shared" ref="C94:U94" si="107">C47/C$88</f>
        <v>2284.6488195067345</v>
      </c>
      <c r="D94" s="3">
        <f t="shared" si="107"/>
        <v>2342.4528225309778</v>
      </c>
      <c r="E94" s="3">
        <f t="shared" si="107"/>
        <v>2405.4781462394972</v>
      </c>
      <c r="F94" s="3">
        <f t="shared" si="107"/>
        <v>2560.4777860898589</v>
      </c>
      <c r="G94" s="3">
        <f t="shared" si="107"/>
        <v>2757.3848136603688</v>
      </c>
      <c r="H94" s="3">
        <f t="shared" si="107"/>
        <v>2818.6648963632965</v>
      </c>
      <c r="I94" s="3">
        <f t="shared" si="107"/>
        <v>2438.5256127181374</v>
      </c>
      <c r="J94" s="3">
        <f t="shared" si="107"/>
        <v>1959.9121401523969</v>
      </c>
      <c r="K94" s="3">
        <f t="shared" si="107"/>
        <v>2133.688240324178</v>
      </c>
      <c r="L94" s="3">
        <f t="shared" si="107"/>
        <v>2514.3278832269061</v>
      </c>
      <c r="M94" s="3">
        <f t="shared" si="107"/>
        <v>2404.3564106567828</v>
      </c>
      <c r="N94" s="3">
        <f t="shared" si="107"/>
        <v>2304.4930545427655</v>
      </c>
      <c r="O94" s="3">
        <f t="shared" si="107"/>
        <v>2222.6063115273332</v>
      </c>
      <c r="P94" s="3">
        <f t="shared" si="107"/>
        <v>2363.3100023546294</v>
      </c>
      <c r="Q94" s="3">
        <f t="shared" si="107"/>
        <v>2472.2914503621214</v>
      </c>
      <c r="R94" s="3">
        <f t="shared" si="107"/>
        <v>2475.0582366734889</v>
      </c>
      <c r="S94" s="3">
        <f t="shared" si="107"/>
        <v>2483.5598504991663</v>
      </c>
      <c r="T94" s="3">
        <f t="shared" si="107"/>
        <v>2687.3356271586163</v>
      </c>
      <c r="U94" s="3">
        <f t="shared" si="107"/>
        <v>2726.8251427521236</v>
      </c>
      <c r="V94" s="3">
        <f t="shared" ref="V94:W94" si="108">V47/V$88</f>
        <v>2470.468788011493</v>
      </c>
      <c r="W94" s="3">
        <f t="shared" si="108"/>
        <v>2777.1281554775628</v>
      </c>
    </row>
    <row r="95" spans="2:27" x14ac:dyDescent="0.2">
      <c r="B95" s="11" t="s">
        <v>16</v>
      </c>
      <c r="C95" s="3">
        <f t="shared" ref="C95:U95" si="109">C48/C$88</f>
        <v>2243.5860916529327</v>
      </c>
      <c r="D95" s="3">
        <f t="shared" si="109"/>
        <v>2344.333216480391</v>
      </c>
      <c r="E95" s="3">
        <f t="shared" si="109"/>
        <v>2458.7463485689668</v>
      </c>
      <c r="F95" s="3">
        <f t="shared" si="109"/>
        <v>2566.7164791679638</v>
      </c>
      <c r="G95" s="3">
        <f t="shared" si="109"/>
        <v>2813.3142017701934</v>
      </c>
      <c r="H95" s="3">
        <f t="shared" si="109"/>
        <v>2811.4271644197092</v>
      </c>
      <c r="I95" s="3">
        <f t="shared" si="109"/>
        <v>2312.5045388988392</v>
      </c>
      <c r="J95" s="3">
        <f t="shared" si="109"/>
        <v>1829.686745622409</v>
      </c>
      <c r="K95" s="3">
        <f t="shared" si="109"/>
        <v>1963.1149938692054</v>
      </c>
      <c r="L95" s="3">
        <f t="shared" si="109"/>
        <v>2272.5891104286829</v>
      </c>
      <c r="M95" s="3">
        <f t="shared" si="109"/>
        <v>2157.9991838043848</v>
      </c>
      <c r="N95" s="3">
        <f t="shared" si="109"/>
        <v>2080.6226181422853</v>
      </c>
      <c r="O95" s="3">
        <f t="shared" si="109"/>
        <v>2033.5290543659103</v>
      </c>
      <c r="P95" s="3">
        <f t="shared" si="109"/>
        <v>2184.7412766777243</v>
      </c>
      <c r="Q95" s="3">
        <f t="shared" si="109"/>
        <v>2289.3072628543964</v>
      </c>
      <c r="R95" s="3">
        <f t="shared" si="109"/>
        <v>2323.8528911969288</v>
      </c>
      <c r="S95" s="3">
        <f t="shared" si="109"/>
        <v>2375.2995290533941</v>
      </c>
      <c r="T95" s="3">
        <f t="shared" si="109"/>
        <v>2542.9538226989234</v>
      </c>
      <c r="U95" s="3">
        <f t="shared" si="109"/>
        <v>2603.6259709471001</v>
      </c>
      <c r="V95" s="3">
        <f t="shared" ref="V95:W95" si="110">V48/V$88</f>
        <v>2275.5583253417863</v>
      </c>
      <c r="W95" s="3">
        <f t="shared" si="110"/>
        <v>2584.0604256402103</v>
      </c>
    </row>
    <row r="96" spans="2:27" x14ac:dyDescent="0.2">
      <c r="B96" s="11" t="s">
        <v>17</v>
      </c>
      <c r="C96" s="3">
        <f t="shared" ref="C96:U96" si="111">C49/C$88</f>
        <v>2333.3345236741102</v>
      </c>
      <c r="D96" s="3">
        <f t="shared" si="111"/>
        <v>2418.8519543149264</v>
      </c>
      <c r="E96" s="3">
        <f t="shared" si="111"/>
        <v>2479.179540341207</v>
      </c>
      <c r="F96" s="3">
        <f t="shared" si="111"/>
        <v>2574.9354899613122</v>
      </c>
      <c r="G96" s="3">
        <f t="shared" si="111"/>
        <v>2789.285719401546</v>
      </c>
      <c r="H96" s="3">
        <f t="shared" si="111"/>
        <v>2868.2565054486445</v>
      </c>
      <c r="I96" s="3">
        <f t="shared" si="111"/>
        <v>2496.6637650594375</v>
      </c>
      <c r="J96" s="3">
        <f t="shared" si="111"/>
        <v>2036.7048983165237</v>
      </c>
      <c r="K96" s="3">
        <f t="shared" si="111"/>
        <v>2172.4276020739881</v>
      </c>
      <c r="L96" s="3">
        <f t="shared" si="111"/>
        <v>2572.0757865468563</v>
      </c>
      <c r="M96" s="3">
        <f t="shared" si="111"/>
        <v>2440.351322573043</v>
      </c>
      <c r="N96" s="3">
        <f t="shared" si="111"/>
        <v>2308.7827550717698</v>
      </c>
      <c r="O96" s="3">
        <f t="shared" si="111"/>
        <v>2264.3226014355942</v>
      </c>
      <c r="P96" s="3">
        <f t="shared" si="111"/>
        <v>2352.9834579701442</v>
      </c>
      <c r="Q96" s="3">
        <f t="shared" si="111"/>
        <v>2502.0918037403749</v>
      </c>
      <c r="R96" s="3">
        <f t="shared" si="111"/>
        <v>2527.9354356584581</v>
      </c>
      <c r="S96" s="3">
        <f t="shared" si="111"/>
        <v>2531.2609424311586</v>
      </c>
      <c r="T96" s="3">
        <f t="shared" si="111"/>
        <v>2684.0147034088686</v>
      </c>
      <c r="U96" s="3">
        <f t="shared" si="111"/>
        <v>2731.5821689788954</v>
      </c>
      <c r="V96" s="3">
        <f t="shared" ref="V96:W96" si="112">V49/V$88</f>
        <v>2502.2669834449348</v>
      </c>
      <c r="W96" s="3">
        <f t="shared" si="112"/>
        <v>2824.7644687373308</v>
      </c>
    </row>
    <row r="97" spans="2:23" x14ac:dyDescent="0.2">
      <c r="B97" s="11" t="s">
        <v>18</v>
      </c>
      <c r="C97" s="3">
        <f t="shared" ref="C97:U97" si="113">C50/C$88</f>
        <v>2639.1526485663085</v>
      </c>
      <c r="D97" s="3">
        <f t="shared" si="113"/>
        <v>2742.677618876638</v>
      </c>
      <c r="E97" s="3">
        <f t="shared" si="113"/>
        <v>2855.9689306197415</v>
      </c>
      <c r="F97" s="3">
        <f t="shared" si="113"/>
        <v>3113.8674065580867</v>
      </c>
      <c r="G97" s="3">
        <f t="shared" si="113"/>
        <v>3285.9138216605693</v>
      </c>
      <c r="H97" s="3">
        <f t="shared" si="113"/>
        <v>3311.3095191612542</v>
      </c>
      <c r="I97" s="3">
        <f t="shared" si="113"/>
        <v>2777.2223726441389</v>
      </c>
      <c r="J97" s="3">
        <f t="shared" si="113"/>
        <v>2400.3655454580135</v>
      </c>
      <c r="K97" s="3">
        <f t="shared" si="113"/>
        <v>2528.1544926924507</v>
      </c>
      <c r="L97" s="3">
        <f t="shared" si="113"/>
        <v>2837.4449879879253</v>
      </c>
      <c r="M97" s="3">
        <f t="shared" si="113"/>
        <v>2704.1946984773458</v>
      </c>
      <c r="N97" s="3">
        <f t="shared" si="113"/>
        <v>2579.4464134935965</v>
      </c>
      <c r="O97" s="3">
        <f t="shared" si="113"/>
        <v>2755.1895899638521</v>
      </c>
      <c r="P97" s="3">
        <f t="shared" si="113"/>
        <v>2688.6367397771346</v>
      </c>
      <c r="Q97" s="3">
        <f t="shared" si="113"/>
        <v>2923.7328806035939</v>
      </c>
      <c r="R97" s="3">
        <f t="shared" si="113"/>
        <v>2913.384261919306</v>
      </c>
      <c r="S97" s="3">
        <f t="shared" si="113"/>
        <v>2923.8064216111256</v>
      </c>
      <c r="T97" s="3">
        <f t="shared" si="113"/>
        <v>3109.677032210222</v>
      </c>
      <c r="U97" s="3">
        <f t="shared" si="113"/>
        <v>3181.7513073363316</v>
      </c>
      <c r="V97" s="3">
        <f t="shared" ref="V97:W97" si="114">V50/V$88</f>
        <v>2833.0874470660447</v>
      </c>
      <c r="W97" s="3">
        <f t="shared" si="114"/>
        <v>3161.4952565413596</v>
      </c>
    </row>
    <row r="98" spans="2:23" x14ac:dyDescent="0.2">
      <c r="B98" s="11" t="s">
        <v>19</v>
      </c>
      <c r="C98" s="3">
        <f t="shared" ref="C98:U98" si="115">C51/C$88</f>
        <v>2648.8387926906157</v>
      </c>
      <c r="D98" s="3">
        <f t="shared" si="115"/>
        <v>2684.9341097633715</v>
      </c>
      <c r="E98" s="3">
        <f t="shared" si="115"/>
        <v>2837.0075879833444</v>
      </c>
      <c r="F98" s="3">
        <f t="shared" si="115"/>
        <v>2950.344005767648</v>
      </c>
      <c r="G98" s="3">
        <f t="shared" si="115"/>
        <v>3207.3449129156825</v>
      </c>
      <c r="H98" s="3">
        <f t="shared" si="115"/>
        <v>3212.5406334946324</v>
      </c>
      <c r="I98" s="3">
        <f t="shared" si="115"/>
        <v>2737.8543258758591</v>
      </c>
      <c r="J98" s="3">
        <f t="shared" si="115"/>
        <v>2204.0376090494938</v>
      </c>
      <c r="K98" s="3">
        <f t="shared" si="115"/>
        <v>2346.6891291436227</v>
      </c>
      <c r="L98" s="3">
        <f t="shared" si="115"/>
        <v>2783.1890483557263</v>
      </c>
      <c r="M98" s="3">
        <f t="shared" si="115"/>
        <v>2754.1537562684262</v>
      </c>
      <c r="N98" s="3">
        <f t="shared" si="115"/>
        <v>2489.5490908483657</v>
      </c>
      <c r="O98" s="3">
        <f t="shared" si="115"/>
        <v>2534.6802546420495</v>
      </c>
      <c r="P98" s="3">
        <f t="shared" si="115"/>
        <v>2644.937466087194</v>
      </c>
      <c r="Q98" s="3">
        <f t="shared" si="115"/>
        <v>2813.7451956969912</v>
      </c>
      <c r="R98" s="3">
        <f t="shared" si="115"/>
        <v>2795.7512699934109</v>
      </c>
      <c r="S98" s="3">
        <f t="shared" si="115"/>
        <v>2825.0819764456228</v>
      </c>
      <c r="T98" s="3">
        <f t="shared" si="115"/>
        <v>3008.4356956720949</v>
      </c>
      <c r="U98" s="3">
        <f t="shared" si="115"/>
        <v>3075.7786152344529</v>
      </c>
      <c r="V98" s="3">
        <f t="shared" ref="V98:W98" si="116">V51/V$88</f>
        <v>2707.0485161029096</v>
      </c>
      <c r="W98" s="3">
        <f t="shared" si="116"/>
        <v>3090.2592977038926</v>
      </c>
    </row>
    <row r="99" spans="2:23" x14ac:dyDescent="0.2">
      <c r="B99" s="11" t="s">
        <v>20</v>
      </c>
      <c r="C99" s="3">
        <f t="shared" ref="C99:U99" si="117">C52/C$88</f>
        <v>2148.1307614489929</v>
      </c>
      <c r="D99" s="3">
        <f t="shared" si="117"/>
        <v>2214.8754084756461</v>
      </c>
      <c r="E99" s="3">
        <f t="shared" si="117"/>
        <v>2330.5320346900412</v>
      </c>
      <c r="F99" s="3">
        <f t="shared" si="117"/>
        <v>2554.6821813467136</v>
      </c>
      <c r="G99" s="3">
        <f t="shared" si="117"/>
        <v>2753.3981087595516</v>
      </c>
      <c r="H99" s="3">
        <f t="shared" si="117"/>
        <v>2744.5154991303007</v>
      </c>
      <c r="I99" s="3">
        <f t="shared" si="117"/>
        <v>2232.4511503068857</v>
      </c>
      <c r="J99" s="3">
        <f t="shared" si="117"/>
        <v>1798.5587397722325</v>
      </c>
      <c r="K99" s="3">
        <f t="shared" si="117"/>
        <v>2064.4786685565873</v>
      </c>
      <c r="L99" s="3">
        <f t="shared" si="117"/>
        <v>2280.4579175554704</v>
      </c>
      <c r="M99" s="3">
        <f t="shared" si="117"/>
        <v>2138.8954586943314</v>
      </c>
      <c r="N99" s="3">
        <f t="shared" si="117"/>
        <v>2040.4603579097291</v>
      </c>
      <c r="O99" s="3">
        <f t="shared" si="117"/>
        <v>1980.7968547613175</v>
      </c>
      <c r="P99" s="3">
        <f t="shared" si="117"/>
        <v>2120.3082543071969</v>
      </c>
      <c r="Q99" s="3">
        <f t="shared" si="117"/>
        <v>2244.4041827149108</v>
      </c>
      <c r="R99" s="3">
        <f t="shared" si="117"/>
        <v>2275.6528425625825</v>
      </c>
      <c r="S99" s="3">
        <f t="shared" si="117"/>
        <v>2302.6096504286807</v>
      </c>
      <c r="T99" s="3">
        <f t="shared" si="117"/>
        <v>2457.6984304973967</v>
      </c>
      <c r="U99" s="3">
        <f t="shared" si="117"/>
        <v>2518.6557549111653</v>
      </c>
      <c r="V99" s="3">
        <f t="shared" ref="V99:W99" si="118">V52/V$88</f>
        <v>2232.8855178579024</v>
      </c>
      <c r="W99" s="3">
        <f t="shared" si="118"/>
        <v>2489.6730305437713</v>
      </c>
    </row>
    <row r="100" spans="2:23" x14ac:dyDescent="0.2">
      <c r="B100" s="11" t="s">
        <v>21</v>
      </c>
      <c r="C100" s="3">
        <f t="shared" ref="C100:U100" si="119">C53/C$88</f>
        <v>2119.645864558322</v>
      </c>
      <c r="D100" s="3">
        <f t="shared" si="119"/>
        <v>2178.9900222416968</v>
      </c>
      <c r="E100" s="3">
        <f t="shared" si="119"/>
        <v>2301.9654365380729</v>
      </c>
      <c r="F100" s="3">
        <f t="shared" si="119"/>
        <v>2440.3671485271502</v>
      </c>
      <c r="G100" s="3">
        <f t="shared" si="119"/>
        <v>2613.5711256024319</v>
      </c>
      <c r="H100" s="3">
        <f t="shared" si="119"/>
        <v>2543.8736082746773</v>
      </c>
      <c r="I100" s="3">
        <f t="shared" si="119"/>
        <v>2048.8638571839333</v>
      </c>
      <c r="J100" s="3">
        <f t="shared" si="119"/>
        <v>1688.5755960680265</v>
      </c>
      <c r="K100" s="3">
        <f t="shared" si="119"/>
        <v>1977.7644195771961</v>
      </c>
      <c r="L100" s="3">
        <f t="shared" si="119"/>
        <v>2217.3736828932051</v>
      </c>
      <c r="M100" s="3">
        <f t="shared" si="119"/>
        <v>2094.6625582503875</v>
      </c>
      <c r="N100" s="3">
        <f t="shared" si="119"/>
        <v>1999.2231824159162</v>
      </c>
      <c r="O100" s="3">
        <f t="shared" si="119"/>
        <v>1947.1573294513616</v>
      </c>
      <c r="P100" s="3">
        <f t="shared" si="119"/>
        <v>2051.5358329188648</v>
      </c>
      <c r="Q100" s="3">
        <f t="shared" si="119"/>
        <v>2196.63636044635</v>
      </c>
      <c r="R100" s="3">
        <f t="shared" si="119"/>
        <v>2226.122469810171</v>
      </c>
      <c r="S100" s="3">
        <f t="shared" si="119"/>
        <v>2292.9433427725639</v>
      </c>
      <c r="T100" s="3">
        <f t="shared" si="119"/>
        <v>2452.7667675740131</v>
      </c>
      <c r="U100" s="3">
        <f t="shared" si="119"/>
        <v>2507.8888601682843</v>
      </c>
      <c r="V100" s="3">
        <f t="shared" ref="V100:W100" si="120">V53/V$88</f>
        <v>2251.8076568661945</v>
      </c>
      <c r="W100" s="3">
        <f t="shared" si="120"/>
        <v>2525.2642732121785</v>
      </c>
    </row>
    <row r="101" spans="2:23" x14ac:dyDescent="0.2">
      <c r="B101" s="11" t="s">
        <v>22</v>
      </c>
      <c r="C101" s="3">
        <f t="shared" ref="C101:U101" si="121">C54/C$88</f>
        <v>2351.7087131486123</v>
      </c>
      <c r="D101" s="3">
        <f t="shared" si="121"/>
        <v>2439.692655054419</v>
      </c>
      <c r="E101" s="3">
        <f t="shared" si="121"/>
        <v>2503.42155228605</v>
      </c>
      <c r="F101" s="3">
        <f t="shared" si="121"/>
        <v>2677.4752163319631</v>
      </c>
      <c r="G101" s="3">
        <f t="shared" si="121"/>
        <v>2920.3489693391107</v>
      </c>
      <c r="H101" s="3">
        <f t="shared" si="121"/>
        <v>2894.8570731142449</v>
      </c>
      <c r="I101" s="3">
        <f t="shared" si="121"/>
        <v>2496.6321352568457</v>
      </c>
      <c r="J101" s="3">
        <f t="shared" si="121"/>
        <v>2090.6349784313825</v>
      </c>
      <c r="K101" s="3">
        <f t="shared" si="121"/>
        <v>2222.7452119654222</v>
      </c>
      <c r="L101" s="3">
        <f t="shared" si="121"/>
        <v>2526.1128693747655</v>
      </c>
      <c r="M101" s="3">
        <f t="shared" si="121"/>
        <v>2463.4425423113503</v>
      </c>
      <c r="N101" s="3">
        <f t="shared" si="121"/>
        <v>2340.5155390422933</v>
      </c>
      <c r="O101" s="3">
        <f t="shared" si="121"/>
        <v>2220.3297524121867</v>
      </c>
      <c r="P101" s="3">
        <f t="shared" si="121"/>
        <v>2384.9311208499853</v>
      </c>
      <c r="Q101" s="3">
        <f t="shared" si="121"/>
        <v>2525.1050786678875</v>
      </c>
      <c r="R101" s="3">
        <f t="shared" si="121"/>
        <v>2585.2942171920427</v>
      </c>
      <c r="S101" s="3">
        <f t="shared" si="121"/>
        <v>2587.2159713644851</v>
      </c>
      <c r="T101" s="3">
        <f t="shared" si="121"/>
        <v>2738.569418643553</v>
      </c>
      <c r="U101" s="3">
        <f t="shared" si="121"/>
        <v>2730.4602552598435</v>
      </c>
      <c r="V101" s="3">
        <f t="shared" ref="V101:W101" si="122">V54/V$88</f>
        <v>2448.1663015472559</v>
      </c>
      <c r="W101" s="3">
        <f t="shared" si="122"/>
        <v>2785.7519653070904</v>
      </c>
    </row>
    <row r="102" spans="2:23" x14ac:dyDescent="0.2">
      <c r="B102" s="11" t="s">
        <v>23</v>
      </c>
      <c r="C102" s="3">
        <f t="shared" ref="C102:U102" si="123">C55/C$88</f>
        <v>2176.9170829660529</v>
      </c>
      <c r="D102" s="3">
        <f t="shared" si="123"/>
        <v>2246.1295823102669</v>
      </c>
      <c r="E102" s="3">
        <f t="shared" si="123"/>
        <v>2335.72350398456</v>
      </c>
      <c r="F102" s="3">
        <f t="shared" si="123"/>
        <v>2531.870544774612</v>
      </c>
      <c r="G102" s="3">
        <f t="shared" si="123"/>
        <v>2762.7575096283517</v>
      </c>
      <c r="H102" s="3">
        <f t="shared" si="123"/>
        <v>2786.2285976270973</v>
      </c>
      <c r="I102" s="3">
        <f t="shared" si="123"/>
        <v>2340.2019502377075</v>
      </c>
      <c r="J102" s="3">
        <f t="shared" si="123"/>
        <v>1893.7309714629955</v>
      </c>
      <c r="K102" s="3">
        <f t="shared" si="123"/>
        <v>2053.3845836935161</v>
      </c>
      <c r="L102" s="3">
        <f t="shared" si="123"/>
        <v>2368.8590328748796</v>
      </c>
      <c r="M102" s="3">
        <f t="shared" si="123"/>
        <v>2226.1335732916168</v>
      </c>
      <c r="N102" s="3">
        <f t="shared" si="123"/>
        <v>2142.3202085650291</v>
      </c>
      <c r="O102" s="3">
        <f t="shared" si="123"/>
        <v>2142.734413251053</v>
      </c>
      <c r="P102" s="3">
        <f t="shared" si="123"/>
        <v>2233.3174083890585</v>
      </c>
      <c r="Q102" s="3">
        <f t="shared" si="123"/>
        <v>2365.232121556231</v>
      </c>
      <c r="R102" s="3">
        <f t="shared" si="123"/>
        <v>2387.4374795907611</v>
      </c>
      <c r="S102" s="3">
        <f t="shared" si="123"/>
        <v>2407.7169776790233</v>
      </c>
      <c r="T102" s="3">
        <f t="shared" si="123"/>
        <v>2563.1406051284712</v>
      </c>
      <c r="U102" s="3">
        <f t="shared" si="123"/>
        <v>2635.1749236968753</v>
      </c>
      <c r="V102" s="3">
        <f t="shared" ref="V102:W102" si="124">V55/V$88</f>
        <v>2326.5673374254311</v>
      </c>
      <c r="W102" s="3">
        <f t="shared" si="124"/>
        <v>2603.8117018103958</v>
      </c>
    </row>
    <row r="103" spans="2:23" x14ac:dyDescent="0.2">
      <c r="B103" s="11" t="s">
        <v>24</v>
      </c>
      <c r="C103" s="3">
        <f t="shared" ref="C103:U103" si="125">C56/C$88</f>
        <v>2353.3812834505766</v>
      </c>
      <c r="D103" s="3">
        <f t="shared" si="125"/>
        <v>2386.9385444848435</v>
      </c>
      <c r="E103" s="3">
        <f t="shared" si="125"/>
        <v>2474.7760204599426</v>
      </c>
      <c r="F103" s="3">
        <f t="shared" si="125"/>
        <v>2549.5702086838032</v>
      </c>
      <c r="G103" s="3">
        <f t="shared" si="125"/>
        <v>2738.044488824532</v>
      </c>
      <c r="H103" s="3">
        <f t="shared" si="125"/>
        <v>2741.035765439367</v>
      </c>
      <c r="I103" s="3">
        <f t="shared" si="125"/>
        <v>2251.9210004883093</v>
      </c>
      <c r="J103" s="3">
        <f t="shared" si="125"/>
        <v>1776.3855929483152</v>
      </c>
      <c r="K103" s="3">
        <f t="shared" si="125"/>
        <v>1953.2822562929327</v>
      </c>
      <c r="L103" s="3">
        <f t="shared" si="125"/>
        <v>2274.141845226909</v>
      </c>
      <c r="M103" s="3">
        <f t="shared" si="125"/>
        <v>2157.2897023676951</v>
      </c>
      <c r="N103" s="3">
        <f t="shared" si="125"/>
        <v>2083.4016864795271</v>
      </c>
      <c r="O103" s="3">
        <f t="shared" si="125"/>
        <v>2054.5764438395186</v>
      </c>
      <c r="P103" s="3">
        <f t="shared" si="125"/>
        <v>2175.6492639927105</v>
      </c>
      <c r="Q103" s="3">
        <f t="shared" si="125"/>
        <v>2427.717724448104</v>
      </c>
      <c r="R103" s="3">
        <f t="shared" si="125"/>
        <v>2605.7086562183313</v>
      </c>
      <c r="S103" s="3">
        <f t="shared" si="125"/>
        <v>2707.8210790642702</v>
      </c>
      <c r="T103" s="3">
        <f t="shared" si="125"/>
        <v>2903.9690878858237</v>
      </c>
      <c r="U103" s="3">
        <f t="shared" si="125"/>
        <v>2951.3159032322797</v>
      </c>
      <c r="V103" s="3">
        <f t="shared" ref="V103:W103" si="126">V56/V$88</f>
        <v>2601.4562097738331</v>
      </c>
      <c r="W103" s="3">
        <f t="shared" si="126"/>
        <v>2936.1972635093125</v>
      </c>
    </row>
    <row r="104" spans="2:23" x14ac:dyDescent="0.2">
      <c r="B104" s="11" t="s">
        <v>25</v>
      </c>
      <c r="C104" s="3">
        <f t="shared" ref="C104:U104" si="127">C57/C$88</f>
        <v>2418.703672794592</v>
      </c>
      <c r="D104" s="3">
        <f t="shared" si="127"/>
        <v>2529.2466863240497</v>
      </c>
      <c r="E104" s="3">
        <f t="shared" si="127"/>
        <v>2580.1383934628916</v>
      </c>
      <c r="F104" s="3">
        <f t="shared" si="127"/>
        <v>2725.2389043594317</v>
      </c>
      <c r="G104" s="3">
        <f t="shared" si="127"/>
        <v>2959.6015872616454</v>
      </c>
      <c r="H104" s="3">
        <f t="shared" si="127"/>
        <v>3037.4649769110079</v>
      </c>
      <c r="I104" s="3">
        <f t="shared" si="127"/>
        <v>2596.8861541792403</v>
      </c>
      <c r="J104" s="3">
        <f t="shared" si="127"/>
        <v>2051.0959659245577</v>
      </c>
      <c r="K104" s="3">
        <f t="shared" si="127"/>
        <v>2194.7558431507168</v>
      </c>
      <c r="L104" s="3">
        <f t="shared" si="127"/>
        <v>2672.3471209093268</v>
      </c>
      <c r="M104" s="3">
        <f t="shared" si="127"/>
        <v>2465.6944374156642</v>
      </c>
      <c r="N104" s="3">
        <f t="shared" si="127"/>
        <v>2408.1762665607425</v>
      </c>
      <c r="O104" s="3">
        <f t="shared" si="127"/>
        <v>2393.4684219590222</v>
      </c>
      <c r="P104" s="3">
        <f t="shared" si="127"/>
        <v>2534.3708861236933</v>
      </c>
      <c r="Q104" s="3">
        <f t="shared" si="127"/>
        <v>2681.2655996572007</v>
      </c>
      <c r="R104" s="3">
        <f t="shared" si="127"/>
        <v>2690.0057510846027</v>
      </c>
      <c r="S104" s="3">
        <f t="shared" si="127"/>
        <v>2680.1670374584423</v>
      </c>
      <c r="T104" s="3">
        <f t="shared" si="127"/>
        <v>2882.4549112892864</v>
      </c>
      <c r="U104" s="3">
        <f t="shared" si="127"/>
        <v>2956.7202944980445</v>
      </c>
      <c r="V104" s="3">
        <f t="shared" ref="V104:W104" si="128">V57/V$88</f>
        <v>2647.2310717353589</v>
      </c>
      <c r="W104" s="3">
        <f t="shared" si="128"/>
        <v>3039.6665689296851</v>
      </c>
    </row>
    <row r="105" spans="2:23" x14ac:dyDescent="0.2">
      <c r="B105" s="11" t="s">
        <v>26</v>
      </c>
      <c r="C105" s="3">
        <f t="shared" ref="C105:U105" si="129">C58/C$88</f>
        <v>2073.8891360576067</v>
      </c>
      <c r="D105" s="3">
        <f t="shared" si="129"/>
        <v>2074.4971047855865</v>
      </c>
      <c r="E105" s="3">
        <f t="shared" si="129"/>
        <v>2188.8669904833559</v>
      </c>
      <c r="F105" s="3">
        <f t="shared" si="129"/>
        <v>2399.7071230165984</v>
      </c>
      <c r="G105" s="3">
        <f t="shared" si="129"/>
        <v>2624.016703080732</v>
      </c>
      <c r="H105" s="3">
        <f t="shared" si="129"/>
        <v>2547.4051947411253</v>
      </c>
      <c r="I105" s="3">
        <f t="shared" si="129"/>
        <v>2044.3946609204465</v>
      </c>
      <c r="J105" s="3">
        <f t="shared" si="129"/>
        <v>1686.8542939379192</v>
      </c>
      <c r="K105" s="3">
        <f t="shared" si="129"/>
        <v>2179.791101883352</v>
      </c>
      <c r="L105" s="3">
        <f t="shared" si="129"/>
        <v>2471.1882468541439</v>
      </c>
      <c r="M105" s="3">
        <f t="shared" si="129"/>
        <v>2354.0158207418608</v>
      </c>
      <c r="N105" s="3">
        <f t="shared" si="129"/>
        <v>2267.1636760656556</v>
      </c>
      <c r="O105" s="3">
        <f t="shared" si="129"/>
        <v>2222.1177403924085</v>
      </c>
      <c r="P105" s="3">
        <f t="shared" si="129"/>
        <v>2412.4546620600063</v>
      </c>
      <c r="Q105" s="3">
        <f t="shared" si="129"/>
        <v>2614.4418967053603</v>
      </c>
      <c r="R105" s="3">
        <f t="shared" si="129"/>
        <v>2693.7948249557862</v>
      </c>
      <c r="S105" s="3">
        <f t="shared" si="129"/>
        <v>2841.2912000625611</v>
      </c>
      <c r="T105" s="3">
        <f t="shared" si="129"/>
        <v>2981.4803990360438</v>
      </c>
      <c r="U105" s="3">
        <f t="shared" si="129"/>
        <v>2995.4725640817105</v>
      </c>
      <c r="V105" s="3">
        <f t="shared" ref="V105:W105" si="130">V58/V$88</f>
        <v>2637.5457256304235</v>
      </c>
      <c r="W105" s="3">
        <f t="shared" si="130"/>
        <v>3142.4890166279779</v>
      </c>
    </row>
    <row r="106" spans="2:23" x14ac:dyDescent="0.2">
      <c r="B106" s="11" t="s">
        <v>27</v>
      </c>
      <c r="C106" s="3">
        <f t="shared" ref="C106:U106" si="131">C59/C$88</f>
        <v>2236.3567707388115</v>
      </c>
      <c r="D106" s="3">
        <f t="shared" si="131"/>
        <v>2296.6019349772118</v>
      </c>
      <c r="E106" s="3">
        <f t="shared" si="131"/>
        <v>2393.8704758154249</v>
      </c>
      <c r="F106" s="3">
        <f t="shared" si="131"/>
        <v>2520.4765912782527</v>
      </c>
      <c r="G106" s="3">
        <f t="shared" si="131"/>
        <v>2742.2345783143815</v>
      </c>
      <c r="H106" s="3">
        <f t="shared" si="131"/>
        <v>2705.4123500454202</v>
      </c>
      <c r="I106" s="3">
        <f t="shared" si="131"/>
        <v>2349.334798759669</v>
      </c>
      <c r="J106" s="3">
        <f t="shared" si="131"/>
        <v>2091.3025468040082</v>
      </c>
      <c r="K106" s="3">
        <f t="shared" si="131"/>
        <v>2371.6970188547361</v>
      </c>
      <c r="L106" s="3">
        <f t="shared" si="131"/>
        <v>2421.6638798691447</v>
      </c>
      <c r="M106" s="3">
        <f t="shared" si="131"/>
        <v>2295.7896730250259</v>
      </c>
      <c r="N106" s="3">
        <f t="shared" si="131"/>
        <v>2156.6226862056756</v>
      </c>
      <c r="O106" s="3">
        <f t="shared" si="131"/>
        <v>2080.826428095831</v>
      </c>
      <c r="P106" s="3">
        <f t="shared" si="131"/>
        <v>2222.8914261052805</v>
      </c>
      <c r="Q106" s="3">
        <f t="shared" si="131"/>
        <v>2352.096679977521</v>
      </c>
      <c r="R106" s="3">
        <f t="shared" si="131"/>
        <v>2421.1400327961965</v>
      </c>
      <c r="S106" s="3">
        <f t="shared" si="131"/>
        <v>2534.2646462913654</v>
      </c>
      <c r="T106" s="3">
        <f t="shared" si="131"/>
        <v>2668.546594776009</v>
      </c>
      <c r="U106" s="3">
        <f t="shared" si="131"/>
        <v>2754.7282662145662</v>
      </c>
      <c r="V106" s="3">
        <f t="shared" ref="V106:W106" si="132">V59/V$88</f>
        <v>2448.4668822857029</v>
      </c>
      <c r="W106" s="3">
        <f t="shared" si="132"/>
        <v>2797.2732244501735</v>
      </c>
    </row>
    <row r="107" spans="2:23" x14ac:dyDescent="0.2">
      <c r="B107" s="11" t="s">
        <v>28</v>
      </c>
      <c r="C107" s="3">
        <f t="shared" ref="C107:U107" si="133">C60/C$88</f>
        <v>2378.7606644795646</v>
      </c>
      <c r="D107" s="3">
        <f t="shared" si="133"/>
        <v>2435.7166258736552</v>
      </c>
      <c r="E107" s="3">
        <f t="shared" si="133"/>
        <v>2534.3927969227116</v>
      </c>
      <c r="F107" s="3">
        <f t="shared" si="133"/>
        <v>2670.2505864909713</v>
      </c>
      <c r="G107" s="3">
        <f t="shared" si="133"/>
        <v>2870.4681834894386</v>
      </c>
      <c r="H107" s="3">
        <f t="shared" si="133"/>
        <v>2925.9933805141322</v>
      </c>
      <c r="I107" s="3">
        <f t="shared" si="133"/>
        <v>2517.5685914549276</v>
      </c>
      <c r="J107" s="3">
        <f t="shared" si="133"/>
        <v>2062.4521513612003</v>
      </c>
      <c r="K107" s="3">
        <f t="shared" si="133"/>
        <v>2210.6848951190495</v>
      </c>
      <c r="L107" s="3">
        <f t="shared" si="133"/>
        <v>2590.9408063368328</v>
      </c>
      <c r="M107" s="3">
        <f t="shared" si="133"/>
        <v>2456.9371798424008</v>
      </c>
      <c r="N107" s="3">
        <f t="shared" si="133"/>
        <v>2340.3513051059699</v>
      </c>
      <c r="O107" s="3">
        <f t="shared" si="133"/>
        <v>2271.8040463869456</v>
      </c>
      <c r="P107" s="3">
        <f t="shared" si="133"/>
        <v>2374.0358898823974</v>
      </c>
      <c r="Q107" s="3">
        <f t="shared" si="133"/>
        <v>2530.5728091330043</v>
      </c>
      <c r="R107" s="3">
        <f t="shared" si="133"/>
        <v>2560.957452337469</v>
      </c>
      <c r="S107" s="3">
        <f t="shared" si="133"/>
        <v>2569.4823473583792</v>
      </c>
      <c r="T107" s="3">
        <f t="shared" si="133"/>
        <v>2742.3054593668526</v>
      </c>
      <c r="U107" s="3">
        <f t="shared" si="133"/>
        <v>2821.4076397406288</v>
      </c>
      <c r="V107" s="3">
        <f t="shared" ref="V107:W107" si="134">V60/V$88</f>
        <v>2554.3979841867344</v>
      </c>
      <c r="W107" s="3">
        <f t="shared" si="134"/>
        <v>2914.2002997045879</v>
      </c>
    </row>
    <row r="108" spans="2:23" s="22" customFormat="1" x14ac:dyDescent="0.2">
      <c r="B108" s="26" t="s">
        <v>62</v>
      </c>
      <c r="C108" s="21">
        <f t="shared" ref="C108:U108" si="135">C61/C$88</f>
        <v>2256.7114694543893</v>
      </c>
      <c r="D108" s="21">
        <f t="shared" si="135"/>
        <v>2325.2694003504403</v>
      </c>
      <c r="E108" s="21">
        <f t="shared" si="135"/>
        <v>2429.140871069731</v>
      </c>
      <c r="F108" s="21">
        <f t="shared" si="135"/>
        <v>2562.8017580174997</v>
      </c>
      <c r="G108" s="21">
        <f t="shared" si="135"/>
        <v>2775.5004250040683</v>
      </c>
      <c r="H108" s="21">
        <f t="shared" si="135"/>
        <v>2758.1834647957071</v>
      </c>
      <c r="I108" s="21">
        <f t="shared" si="135"/>
        <v>2321.7751500218542</v>
      </c>
      <c r="J108" s="21">
        <f t="shared" si="135"/>
        <v>1920.3208006922198</v>
      </c>
      <c r="K108" s="21">
        <f t="shared" si="135"/>
        <v>2136.4186072427033</v>
      </c>
      <c r="L108" s="21">
        <f t="shared" si="135"/>
        <v>2390.2948911859166</v>
      </c>
      <c r="M108" s="21">
        <f t="shared" si="135"/>
        <v>2266.6373942368109</v>
      </c>
      <c r="N108" s="21">
        <f t="shared" si="135"/>
        <v>2163.1464872852262</v>
      </c>
      <c r="O108" s="21">
        <f t="shared" si="135"/>
        <v>2107.7462037717501</v>
      </c>
      <c r="P108" s="21">
        <f t="shared" si="135"/>
        <v>2235.1445037042272</v>
      </c>
      <c r="Q108" s="21">
        <f t="shared" si="135"/>
        <v>2382.7891925739464</v>
      </c>
      <c r="R108" s="21">
        <f t="shared" si="135"/>
        <v>2428.8425470710827</v>
      </c>
      <c r="S108" s="21">
        <f t="shared" si="135"/>
        <v>2487.524766789657</v>
      </c>
      <c r="T108" s="21">
        <f t="shared" si="135"/>
        <v>2650.4450600937544</v>
      </c>
      <c r="U108" s="21">
        <f t="shared" si="135"/>
        <v>2714.4982710131335</v>
      </c>
      <c r="V108" s="21">
        <f t="shared" ref="V108:W108" si="136">V61/V$88</f>
        <v>2417.7717919232318</v>
      </c>
      <c r="W108" s="21">
        <f t="shared" si="136"/>
        <v>2741.0373141253895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 ingresos con cap norm</vt:lpstr>
      <vt:lpstr>2 ingr trib sin cap norm</vt:lpstr>
      <vt:lpstr>3 Transferencias</vt:lpstr>
      <vt:lpstr>4. fin efectiva total</vt:lpstr>
      <vt:lpstr>5. fin por hab ajustado</vt:lpstr>
    </vt:vector>
  </TitlesOfParts>
  <Company>Fedea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De la Fuente</dc:creator>
  <cp:lastModifiedBy>Ángel de la Fuente</cp:lastModifiedBy>
  <dcterms:created xsi:type="dcterms:W3CDTF">2019-10-08T17:08:29Z</dcterms:created>
  <dcterms:modified xsi:type="dcterms:W3CDTF">2023-09-20T14:56:40Z</dcterms:modified>
</cp:coreProperties>
</file>