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0" windowWidth="19320" windowHeight="15480" tabRatio="500" activeTab="0"/>
  </bookViews>
  <sheets>
    <sheet name="notas" sheetId="1" r:id="rId1"/>
    <sheet name="1. series INE trimestral" sheetId="2" r:id="rId2"/>
    <sheet name="2. series INE anual" sheetId="3" r:id="rId3"/>
    <sheet name="3. GTE" sheetId="4" r:id="rId4"/>
    <sheet name="4. G&amp;G" sheetId="5" r:id="rId5"/>
    <sheet name="5. Mas et al (2002)" sheetId="6" r:id="rId6"/>
    <sheet name="6. varios" sheetId="7" r:id="rId7"/>
    <sheet name="7.  otras series trimestrales" sheetId="8" r:id="rId8"/>
    <sheet name="8. Encuesta Coyuntura Laboral" sheetId="9" r:id="rId9"/>
    <sheet name="9. EPA en papel" sheetId="10" r:id="rId10"/>
    <sheet name="Sheet4" sheetId="11" r:id="rId11"/>
    <sheet name="Sheet3" sheetId="12" r:id="rId12"/>
  </sheets>
  <definedNames/>
  <calcPr fullCalcOnLoad="1"/>
</workbook>
</file>

<file path=xl/sharedStrings.xml><?xml version="1.0" encoding="utf-8"?>
<sst xmlns="http://schemas.openxmlformats.org/spreadsheetml/2006/main" count="1360" uniqueCount="408">
  <si>
    <t>Trabajadores afiliados a la Seguidad Social en situación de alta laboral el último día de cada mes</t>
  </si>
  <si>
    <t>Contabilidad Nacional Trimestral de España</t>
  </si>
  <si>
    <t>BASE 2000</t>
  </si>
  <si>
    <t>2010TI</t>
  </si>
  <si>
    <t>Ocupados</t>
  </si>
  <si>
    <t>1974-5</t>
  </si>
  <si>
    <t>1975-6</t>
  </si>
  <si>
    <t>1976-77</t>
  </si>
  <si>
    <t>1977-78</t>
  </si>
  <si>
    <t>bachillerato técnico</t>
  </si>
  <si>
    <t>BUP y COU y plan antiguo a extinguir</t>
  </si>
  <si>
    <t>1990TIII</t>
  </si>
  <si>
    <t>1990TIV</t>
  </si>
  <si>
    <t>1991TI</t>
  </si>
  <si>
    <t>1991TII</t>
  </si>
  <si>
    <t>Evaluación de la calidad de los datos de población activa. Período 1971-76. Madrid, INE, 1978</t>
  </si>
  <si>
    <t>http://www.empleo.gob.es/series/</t>
  </si>
  <si>
    <t xml:space="preserve">Página web del ministerio de Empleo y Seguridad Social. Documentación. Estadísticas. Información Estadística. </t>
  </si>
  <si>
    <t>hoja 2. SERIES HISTÓRICAS DEL INE, DATOS ANUALES</t>
  </si>
  <si>
    <t>2004TIII</t>
  </si>
  <si>
    <t>2004TIV</t>
  </si>
  <si>
    <t>1. Población por edades de censo de 1960</t>
  </si>
  <si>
    <t>hoja 5: series de Mas et al (2002)</t>
  </si>
  <si>
    <t>Población por edades del censo de 1960</t>
  </si>
  <si>
    <t>total nacional sin Ceuta y Melilla</t>
  </si>
  <si>
    <t>población total</t>
  </si>
  <si>
    <t>población que está cumpliendo el servicio militar</t>
  </si>
  <si>
    <r>
      <t>Nota</t>
    </r>
    <r>
      <rPr>
        <sz val="10"/>
        <rFont val="Verdana"/>
        <family val="0"/>
      </rPr>
      <t xml:space="preserve">: </t>
    </r>
  </si>
  <si>
    <t>población contada aparte</t>
  </si>
  <si>
    <t xml:space="preserve">Indicidencias en los trabajos campo de la Encuesta de Población Activa. </t>
  </si>
  <si>
    <t>fuente: Censo de 1960</t>
  </si>
  <si>
    <t>1978TIII</t>
  </si>
  <si>
    <r>
      <t xml:space="preserve">Fuentes: </t>
    </r>
    <r>
      <rPr>
        <sz val="10"/>
        <rFont val="Verdana"/>
        <family val="0"/>
      </rPr>
      <t xml:space="preserve">INE, EPA 2005, Encuesta de Población Activa, Metodología 2005. </t>
    </r>
  </si>
  <si>
    <t>5. Parados inscritos en una oficina pública de empleo</t>
  </si>
  <si>
    <t>PAR_OPE</t>
  </si>
  <si>
    <t>%PAR_OPE</t>
  </si>
  <si>
    <r>
      <t xml:space="preserve">Fuente: </t>
    </r>
    <r>
      <rPr>
        <sz val="10"/>
        <rFont val="Verdana"/>
        <family val="0"/>
      </rPr>
      <t>INE. Encuesta de Población Activa. Resultados detallados. Series 1987-95 y 1996-04</t>
    </r>
  </si>
  <si>
    <t>no. de parados inscritos en oficinas públicas de empleo</t>
  </si>
  <si>
    <t>1987 a 2004</t>
  </si>
  <si>
    <t>% de los parados que se inscriben en oficinas públicas de empleo</t>
  </si>
  <si>
    <t>porcentage</t>
  </si>
  <si>
    <t xml:space="preserve"> </t>
  </si>
  <si>
    <t>1995TIV</t>
  </si>
  <si>
    <t>1996TI</t>
  </si>
  <si>
    <t>1996TII</t>
  </si>
  <si>
    <t>1996TIII</t>
  </si>
  <si>
    <t>1996TIV</t>
  </si>
  <si>
    <t>1997TI</t>
  </si>
  <si>
    <t>1997TII</t>
  </si>
  <si>
    <t>1997TIII</t>
  </si>
  <si>
    <t>1978TIV</t>
  </si>
  <si>
    <t>1979TI</t>
  </si>
  <si>
    <t>1979TII</t>
  </si>
  <si>
    <t>1979TIII</t>
  </si>
  <si>
    <t>2010TIV</t>
  </si>
  <si>
    <t>2011TI</t>
  </si>
  <si>
    <t>2011TII</t>
  </si>
  <si>
    <t>2011TIII</t>
  </si>
  <si>
    <t>2011TIV</t>
  </si>
  <si>
    <t>* Para calcular el dato anual de 1990 se calcula la media de los tres primeros trimestres en 1990 y 1991 y</t>
  </si>
  <si>
    <t>se calcula el ratio entre estas dos cantidades. Este ratio se aplica después al dato anual de 1991 para</t>
  </si>
  <si>
    <t>estimar el dato anual de 1990.</t>
  </si>
  <si>
    <t>hoja 8: : Encuesta de Coyuntura Laboral</t>
  </si>
  <si>
    <t>horas medias trabajadas por semana, trimestre y año</t>
  </si>
  <si>
    <t>por todos los trabajadores y por trabajadores a tiempo completo y a tiempo parcial</t>
  </si>
  <si>
    <t>1990T2 a 2009 T4</t>
  </si>
  <si>
    <r>
      <t>Fuente:</t>
    </r>
    <r>
      <rPr>
        <sz val="10"/>
        <rFont val="Palatino"/>
        <family val="0"/>
      </rPr>
      <t xml:space="preserve"> MITIN. </t>
    </r>
    <r>
      <rPr>
        <u val="single"/>
        <sz val="10"/>
        <color indexed="12"/>
        <rFont val="Palatino"/>
        <family val="0"/>
      </rPr>
      <t>http://www.mtin.es/series/</t>
    </r>
  </si>
  <si>
    <t>media trimestral</t>
  </si>
  <si>
    <t>2010T1</t>
  </si>
  <si>
    <t>2010TII</t>
  </si>
  <si>
    <t>2010TIII</t>
  </si>
  <si>
    <t>Los valores anuales de las series se calculan como la media no ponderada de las cuatro observaciones+</t>
  </si>
  <si>
    <t xml:space="preserve">Grupo de trabajo sobre problemas de empleo (GTE, 1979). Población, actividad y ocupación en España </t>
  </si>
  <si>
    <t>población 0-14</t>
  </si>
  <si>
    <t>población 14</t>
  </si>
  <si>
    <t>población 15</t>
  </si>
  <si>
    <t>no consta la edad</t>
  </si>
  <si>
    <t>(ültimo apartado: otra información disponible en INEbase)</t>
  </si>
  <si>
    <t>%SEGEMP</t>
  </si>
  <si>
    <t>Ocupados que declaran una segunda actividadd</t>
  </si>
  <si>
    <t>Horas medias trabajadas por semana de todos los ocupados</t>
  </si>
  <si>
    <t>Parados</t>
  </si>
  <si>
    <t>Parados que utilizan oficinas públicas de empleo</t>
  </si>
  <si>
    <t>1964T2 a 1987T1</t>
  </si>
  <si>
    <t>distancia estimada entre la población de cada año y la población en el año del censo que se utiliza para fijar el seccionado</t>
  </si>
  <si>
    <r>
      <t xml:space="preserve">Fuente: </t>
    </r>
    <r>
      <rPr>
        <sz val="10"/>
        <rFont val="Verdana"/>
        <family val="0"/>
      </rPr>
      <t>INE, EPA 2005, Encuesta de Población Activa, Metodología 2005. Resultados</t>
    </r>
  </si>
  <si>
    <t>1973-4</t>
  </si>
  <si>
    <t>1992TII</t>
  </si>
  <si>
    <t>1992TIII</t>
  </si>
  <si>
    <t>2005TI</t>
  </si>
  <si>
    <t>2005TII</t>
  </si>
  <si>
    <t>2005TIII</t>
  </si>
  <si>
    <t>2005TIV</t>
  </si>
  <si>
    <t>Evaluación de la calidad de los datos de población activa. Varios años</t>
  </si>
  <si>
    <t xml:space="preserve">Mercado de trabajo. Afiliación de trabajadores al sistema de Segurida Social. Principales series. </t>
  </si>
  <si>
    <t>1982T1 a 2010T3</t>
  </si>
  <si>
    <t>trabajadores afiliados a la seguridad social</t>
  </si>
  <si>
    <t>personas afiliadas en situación de alta laboral</t>
  </si>
  <si>
    <t xml:space="preserve"> basada en censo o padrón de</t>
  </si>
  <si>
    <t>Ptos de trabajo</t>
  </si>
  <si>
    <t>PT equivalenrte a tc</t>
  </si>
  <si>
    <t>horas trabajadas</t>
  </si>
  <si>
    <t>BASE 1995</t>
  </si>
  <si>
    <t>Puestos de trabajo</t>
  </si>
  <si>
    <t>PT eq a tc</t>
  </si>
  <si>
    <t>2. Contabilidad trimestral</t>
  </si>
  <si>
    <t>Base 1995</t>
  </si>
  <si>
    <t>Puestos de Trabajo</t>
  </si>
  <si>
    <t>negativas</t>
  </si>
  <si>
    <t>fuente:</t>
  </si>
  <si>
    <t>fuentes:</t>
  </si>
  <si>
    <t>hoja 7: otras series trimestrales</t>
  </si>
  <si>
    <t>AFI</t>
  </si>
  <si>
    <t>1976TIII</t>
  </si>
  <si>
    <t>1997TIV</t>
  </si>
  <si>
    <t>1998TI</t>
  </si>
  <si>
    <t xml:space="preserve">de cada trimestre. </t>
  </si>
  <si>
    <t>2002TII</t>
  </si>
  <si>
    <t>1963-4</t>
  </si>
  <si>
    <t>1964-5</t>
  </si>
  <si>
    <t>1965-6</t>
  </si>
  <si>
    <t>1966-67</t>
  </si>
  <si>
    <t>1967-8</t>
  </si>
  <si>
    <t>1968-9</t>
  </si>
  <si>
    <t>1969-70</t>
  </si>
  <si>
    <t>1970-71</t>
  </si>
  <si>
    <t>1971-2</t>
  </si>
  <si>
    <t>1972-3</t>
  </si>
  <si>
    <t>1981TIV</t>
  </si>
  <si>
    <t>OCUP_2EMP</t>
  </si>
  <si>
    <t>ocupados que declaran un segundo empleo</t>
  </si>
  <si>
    <t>HMS_OCUP</t>
  </si>
  <si>
    <t>horas medias semanales trabajadas por ocupado</t>
  </si>
  <si>
    <t>horas por semana</t>
  </si>
  <si>
    <t xml:space="preserve">  % ocupados que declaran un seg empl</t>
  </si>
  <si>
    <t>1987 a 2009</t>
  </si>
  <si>
    <t>1987 TII a 2009 TIV</t>
  </si>
  <si>
    <t>Encuesta de Coyuntura Laboral</t>
  </si>
  <si>
    <t>1980TIII</t>
  </si>
  <si>
    <t>1980TIV</t>
  </si>
  <si>
    <t>1981TI</t>
  </si>
  <si>
    <t>1981TII</t>
  </si>
  <si>
    <t>1981TIII</t>
  </si>
  <si>
    <t>1976 TIII a 2009 TIV</t>
  </si>
  <si>
    <r>
      <t xml:space="preserve">Fuente: </t>
    </r>
    <r>
      <rPr>
        <sz val="10"/>
        <rFont val="Verdana"/>
        <family val="0"/>
      </rPr>
      <t>INE, Encuesta de Población Activa, Metodología EPA 2002. Resultados</t>
    </r>
  </si>
  <si>
    <t>http://www.ine.es/jaxi/menu.do?type=pcaxis&amp;path=/t22/e308_mnu&amp;file=inebase&amp;N=&amp;L=0</t>
  </si>
  <si>
    <t xml:space="preserve">trimestrales de cada año. </t>
  </si>
  <si>
    <t>1977 a 2004</t>
  </si>
  <si>
    <r>
      <t>no. medio de horas trabajadas en la semana por (todos) los ocupados</t>
    </r>
    <r>
      <rPr>
        <b/>
        <i/>
        <sz val="10"/>
        <rFont val="Verdana"/>
        <family val="0"/>
      </rPr>
      <t>*</t>
    </r>
  </si>
  <si>
    <t>hoja 9: Datos de la Epa en papel</t>
  </si>
  <si>
    <t>PT</t>
  </si>
  <si>
    <t>PTETC</t>
  </si>
  <si>
    <t>HORAS_TOT</t>
  </si>
  <si>
    <t>(reconstrucción de las series históricas 1960-78). Madrid, Ministerio de Economía</t>
  </si>
  <si>
    <t>2002TIII</t>
  </si>
  <si>
    <t>2002TIV</t>
  </si>
  <si>
    <t>2003TI</t>
  </si>
  <si>
    <t>2003TII</t>
  </si>
  <si>
    <t>2003TIII</t>
  </si>
  <si>
    <t>2003TIV</t>
  </si>
  <si>
    <t>2004TI</t>
  </si>
  <si>
    <t>2004TII</t>
  </si>
  <si>
    <t>poblacion de derecho de 15 años de edad</t>
  </si>
  <si>
    <t>1971 a 1978</t>
  </si>
  <si>
    <t>distancia estimada entre la población de cada año y la población en el año del censo o padrón que se utiliza para fijar el seccionado</t>
  </si>
  <si>
    <t>activos</t>
  </si>
  <si>
    <t>1989TII</t>
  </si>
  <si>
    <t>1989TIII</t>
  </si>
  <si>
    <t>1989TIV</t>
  </si>
  <si>
    <t>POB14+</t>
  </si>
  <si>
    <t>1982TI</t>
  </si>
  <si>
    <t>1982TII</t>
  </si>
  <si>
    <t>1982TIII</t>
  </si>
  <si>
    <t>1982TIV</t>
  </si>
  <si>
    <t>1983TI</t>
  </si>
  <si>
    <t>1983TII</t>
  </si>
  <si>
    <t>1983TIII</t>
  </si>
  <si>
    <r>
      <t xml:space="preserve">Fuente: </t>
    </r>
    <r>
      <rPr>
        <sz val="10"/>
        <rFont val="Verdana"/>
        <family val="0"/>
      </rPr>
      <t>INE, Encuesta de Población Activa, Metodología EPA 2002. Novedades metodológicas. Repercusión de los cambios.</t>
    </r>
  </si>
  <si>
    <t>1983TIV</t>
  </si>
  <si>
    <t>1984TI</t>
  </si>
  <si>
    <t>1976TIV</t>
  </si>
  <si>
    <t>1977TI</t>
  </si>
  <si>
    <t>1977TII</t>
  </si>
  <si>
    <t xml:space="preserve">A la página de la EPA 2002 se puede acceder desde la página dedicada a la EPA 2005. </t>
  </si>
  <si>
    <t>Series de Mas et al (2002)</t>
  </si>
  <si>
    <t>total</t>
  </si>
  <si>
    <t>excluyendo no consta</t>
  </si>
  <si>
    <t>población 14 y 15</t>
  </si>
  <si>
    <t>población 14+</t>
  </si>
  <si>
    <t>peso 14-15 en 14+</t>
  </si>
  <si>
    <t>hoja 6: varios</t>
  </si>
  <si>
    <t>1977TIII</t>
  </si>
  <si>
    <t xml:space="preserve">JORNADA MEDIA EFECTIVA POR TRABAJADOR por tipo de jornada </t>
  </si>
  <si>
    <t>horas por trimestre</t>
  </si>
  <si>
    <t>tiempo completo</t>
  </si>
  <si>
    <t>tiempo parcial</t>
  </si>
  <si>
    <t>horas por año</t>
  </si>
  <si>
    <t>serie trimestral</t>
  </si>
  <si>
    <t>serie anual</t>
  </si>
  <si>
    <t>horas medias por semana</t>
  </si>
  <si>
    <t>1990*</t>
  </si>
  <si>
    <r>
      <t>Fuente:</t>
    </r>
    <r>
      <rPr>
        <sz val="10"/>
        <rFont val="Verdana"/>
        <family val="0"/>
      </rPr>
      <t xml:space="preserve"> García-Perea, P. y R. Gómez (G&amp;G, 1994). "Elaboración de series históricas de empleo a partir de la Encuesta de Población Activa (1964-1992)." </t>
    </r>
  </si>
  <si>
    <t>Serie originalmente mensual, de afiliados en alta laboral en el úlitimo día del mes. Se convierte en trimestral tomando el promedio de los tres meses</t>
  </si>
  <si>
    <t>* población que está haciendo el servicio miliitar o el servicio social sustitutorio</t>
  </si>
  <si>
    <t>población contada aparte*</t>
  </si>
  <si>
    <t>SERIES HISTÓRICAS DEL INE: población por su relación con la actividad económica</t>
  </si>
  <si>
    <t>Estudiantes matriculados en cursos de secundaria</t>
  </si>
  <si>
    <t>bachillerato genral y preu</t>
  </si>
  <si>
    <t xml:space="preserve">  total bachillerato plan antiguo</t>
  </si>
  <si>
    <t>FP industrial</t>
  </si>
  <si>
    <t>Fuente:</t>
  </si>
  <si>
    <t>varones que realizan el servicio militar</t>
  </si>
  <si>
    <t>1994TII</t>
  </si>
  <si>
    <t>1994TIII</t>
  </si>
  <si>
    <t>1994TIV</t>
  </si>
  <si>
    <t>1995TI</t>
  </si>
  <si>
    <t>1995TII</t>
  </si>
  <si>
    <t>1995TIII</t>
  </si>
  <si>
    <t>Notas: promedio de los cuatro trimestes de cada año</t>
  </si>
  <si>
    <t>interpolación</t>
  </si>
  <si>
    <t>INDICE DE CONTENIDOS Y FUENTES</t>
  </si>
  <si>
    <t>VARIABLES INCLUIDAS</t>
  </si>
  <si>
    <t>unidades</t>
  </si>
  <si>
    <t>período</t>
  </si>
  <si>
    <t>POB16+</t>
  </si>
  <si>
    <t>1993TII</t>
  </si>
  <si>
    <t>1993TIII</t>
  </si>
  <si>
    <t>1993TIV</t>
  </si>
  <si>
    <t>1994TI</t>
  </si>
  <si>
    <t>1991TIII</t>
  </si>
  <si>
    <t>1991TIV</t>
  </si>
  <si>
    <t>1992TI</t>
  </si>
  <si>
    <t>% ocupados con 2a actividad, media anual</t>
  </si>
  <si>
    <t>hora por semana ocupados, media anual</t>
  </si>
  <si>
    <t>media/t completo</t>
  </si>
  <si>
    <t xml:space="preserve">   por ocupado a tiempo completo</t>
  </si>
  <si>
    <t xml:space="preserve">Para 1964-71 se toman las horas totales de trabajo en la semana y se divide por el número de ocupados (calculado como activos - parados). </t>
  </si>
  <si>
    <t>Series de García Perea y Gómez (G&amp;G, 1994)</t>
  </si>
  <si>
    <t>5. Series de Alcaide (2000b)</t>
  </si>
  <si>
    <t>población a 30 de junio, excepto para los varones que realizan el servicio militar, donde he tomado la media de los cuatro trimestres</t>
  </si>
  <si>
    <t>Series del Grupo de Trabajo sobre problemas de empleo del Ministerio de Economía (1979)</t>
  </si>
  <si>
    <t>1998TII</t>
  </si>
  <si>
    <t>1998TIII</t>
  </si>
  <si>
    <t>1998TIV</t>
  </si>
  <si>
    <t>1999TI</t>
  </si>
  <si>
    <t>1999TII</t>
  </si>
  <si>
    <t>1999TIII</t>
  </si>
  <si>
    <t>1999TIV</t>
  </si>
  <si>
    <t>2000TI</t>
  </si>
  <si>
    <t>2000TII</t>
  </si>
  <si>
    <t>2000TIII</t>
  </si>
  <si>
    <t>2000TIV</t>
  </si>
  <si>
    <t>2001TI</t>
  </si>
  <si>
    <t>2001TII</t>
  </si>
  <si>
    <t>1977 a 2009</t>
  </si>
  <si>
    <t>1990TI</t>
  </si>
  <si>
    <t>1990TII</t>
  </si>
  <si>
    <t>periodicidad trimestral</t>
  </si>
  <si>
    <t>(*) Nota: población que está cumpliendo el servicio miliitar o el servicio social sustitutorio</t>
  </si>
  <si>
    <t>Las series originales se extienden hata 1993</t>
  </si>
  <si>
    <t>http://obrasocial.bancaja.es/publicaciones/publicaciones-ficha.aspx?id=65</t>
  </si>
  <si>
    <t>1964 a 1977</t>
  </si>
  <si>
    <t>* nota: PET = la serie original continúa hasta 2001 pero se toma sólo el período hasta 1977</t>
  </si>
  <si>
    <t>durante este período, las cifras se refieren a la población 14+ y no incluyen a Ceuta y Melilla</t>
  </si>
  <si>
    <t>1979TIV</t>
  </si>
  <si>
    <t>1980TI</t>
  </si>
  <si>
    <t>1980TII</t>
  </si>
  <si>
    <t>http://www.ine.es/jaxi/menu.do?type=pcaxis&amp;path=%2Ft35%2Fp009&amp;file=inebase&amp;L=0</t>
  </si>
  <si>
    <t>EPA. Publicación anual de resultados de la encuesta.Sección dedicada a la "realización de la encuesta."</t>
  </si>
  <si>
    <t>2006TI</t>
  </si>
  <si>
    <t>2006TII</t>
  </si>
  <si>
    <t>2006TIII</t>
  </si>
  <si>
    <t>2006TIV</t>
  </si>
  <si>
    <t>2007TI</t>
  </si>
  <si>
    <t>2007TII</t>
  </si>
  <si>
    <t>2007TIII</t>
  </si>
  <si>
    <t>2007TIV</t>
  </si>
  <si>
    <t>2008TI</t>
  </si>
  <si>
    <t>2008TII</t>
  </si>
  <si>
    <t>2008TIII</t>
  </si>
  <si>
    <t>2008TIV</t>
  </si>
  <si>
    <t>2009TI</t>
  </si>
  <si>
    <t>2009TII</t>
  </si>
  <si>
    <t>2009TIII</t>
  </si>
  <si>
    <t>2009TIV</t>
  </si>
  <si>
    <t>PET</t>
  </si>
  <si>
    <t>poblacion en edad de trabajar*</t>
  </si>
  <si>
    <t>INACT</t>
  </si>
  <si>
    <t>inactivos</t>
  </si>
  <si>
    <t>poblacion de derecho de 14 o más años de edad</t>
  </si>
  <si>
    <t>1964 a 1978</t>
  </si>
  <si>
    <t>POB14</t>
  </si>
  <si>
    <t>poblacion de derecho de 14 años de edad</t>
  </si>
  <si>
    <t>POB15</t>
  </si>
  <si>
    <t xml:space="preserve">   por ocupado a tiempo parcial</t>
  </si>
  <si>
    <t xml:space="preserve">   por trabajador ocupado a tiempo completo*</t>
  </si>
  <si>
    <t xml:space="preserve">   por trabajador ocupado a tiempo parcial*</t>
  </si>
  <si>
    <t>* El no. total de horas trabajadas por los ocupados de cada tipo durante la semana se divide por el no. de ocupados a tiempo completo o parcial.</t>
  </si>
  <si>
    <t>jornada media/tiempo completo</t>
  </si>
  <si>
    <t>% parados que usan oficinas pub de coloc</t>
  </si>
  <si>
    <t>véase la sección 4 del Anexo 1</t>
  </si>
  <si>
    <t>Las observaciones destacadas en amarillo han sido estimadas por el procedimiento descrito en la sección 4 del Anexo 1</t>
  </si>
  <si>
    <t>1984TII</t>
  </si>
  <si>
    <t>1984TIII</t>
  </si>
  <si>
    <t>hoja 4: Series de García Perea y Gómez (1994)</t>
  </si>
  <si>
    <t>1964 a 1982</t>
  </si>
  <si>
    <t>PAR_Hnew</t>
  </si>
  <si>
    <t>con nueva definición de parado adoptada en 2001</t>
  </si>
  <si>
    <t>PAR_Hold</t>
  </si>
  <si>
    <r>
      <t>fuente:</t>
    </r>
    <r>
      <rPr>
        <sz val="10"/>
        <rFont val="Verdana"/>
        <family val="0"/>
      </rPr>
      <t xml:space="preserve"> Mas, M., F. Pérez, E. Uriel, L. Serrano y A. Soler (2002). Capital humano, series 1964-2001. Bancaja.</t>
    </r>
  </si>
  <si>
    <t>% de hogares que se niega a colaborar con la EPA</t>
  </si>
  <si>
    <t>distancia total</t>
  </si>
  <si>
    <t>distancia intraprovincial</t>
  </si>
  <si>
    <t xml:space="preserve">EPA del año </t>
  </si>
  <si>
    <t xml:space="preserve"> basada en censo de</t>
  </si>
  <si>
    <t>OCUP</t>
  </si>
  <si>
    <t>ocupados</t>
  </si>
  <si>
    <t>parados que usan oficinas de colocación</t>
  </si>
  <si>
    <t>% de parados que usan oficinas de colocación</t>
  </si>
  <si>
    <t>S1</t>
  </si>
  <si>
    <t>S2</t>
  </si>
  <si>
    <t>año</t>
  </si>
  <si>
    <t>trimestre o semestre</t>
  </si>
  <si>
    <t xml:space="preserve">ocupados </t>
  </si>
  <si>
    <t>T3</t>
  </si>
  <si>
    <t>T4</t>
  </si>
  <si>
    <t>con antigua definición de parado</t>
  </si>
  <si>
    <t>3 y 4 negativas a colaborar con la EPA y distancia entre censos</t>
  </si>
  <si>
    <t>1. Afiliaciones a la Seguridad Social</t>
  </si>
  <si>
    <t>Nota:</t>
  </si>
  <si>
    <t>Fuente</t>
  </si>
  <si>
    <t>Análisis y estudios. Reestimación de las series de paro según la definición EPA 2002</t>
  </si>
  <si>
    <t>http://www.ine.es/daco/daco42/daco4211/epa_reest_paro.htm</t>
  </si>
  <si>
    <t>PAR</t>
  </si>
  <si>
    <t>2. Estudiantes de secundaria</t>
  </si>
  <si>
    <t>Fuente: Anuario Estadístico de España</t>
  </si>
  <si>
    <t>Datos del Anuario estadísitico de España</t>
  </si>
  <si>
    <t>1984TIV</t>
  </si>
  <si>
    <t>1985TI</t>
  </si>
  <si>
    <t>1985TII</t>
  </si>
  <si>
    <t>1985TIII</t>
  </si>
  <si>
    <t>1985TIV</t>
  </si>
  <si>
    <t>1986TI</t>
  </si>
  <si>
    <t>1986TII</t>
  </si>
  <si>
    <t>1986TIII</t>
  </si>
  <si>
    <t>1986TIV</t>
  </si>
  <si>
    <t>1987TI</t>
  </si>
  <si>
    <t>1987TII</t>
  </si>
  <si>
    <t>1987TIII</t>
  </si>
  <si>
    <t>Notas:</t>
  </si>
  <si>
    <t>Las observaciones destacadas en amarillo han sido estimadas por interpolación</t>
  </si>
  <si>
    <t>La observación destacada en negrita se ha construido como se indica en la sección 4 del anexo 1</t>
  </si>
  <si>
    <t>Documento de Trabajo, núm. 9409. Banco de España, Madrid</t>
  </si>
  <si>
    <t>1976 TIII a 2001 TIV</t>
  </si>
  <si>
    <t>Puestos de trabajo equivalentes a tiempo completo</t>
  </si>
  <si>
    <t>Base 2000</t>
  </si>
  <si>
    <t>1995T1 a 2010T2</t>
  </si>
  <si>
    <t>1980T1 a 2004T4</t>
  </si>
  <si>
    <t>2000T1 a 2010T2</t>
  </si>
  <si>
    <t>Fuente: INE</t>
  </si>
  <si>
    <t>ocupados que declaran una segunda actividad</t>
  </si>
  <si>
    <t>% con segunda actividad</t>
  </si>
  <si>
    <t>1. Primera serie histórica o serie H1</t>
  </si>
  <si>
    <t>2. Segunda serie histórica del INE o serie H2</t>
  </si>
  <si>
    <t>3. Tercera serie histórica del INE o serie H3</t>
  </si>
  <si>
    <t>comienza a aplicarse la nueva definición de parado</t>
  </si>
  <si>
    <t>1. Primera serie histórica del INE o serie H1</t>
  </si>
  <si>
    <t>*Alcaide, J. (2000b). "Series históricas españolas 1898 a 1988." En Velarde, J., director, 1900-2000, Historia de un esfuerzo colectivo. Madrid, Planeta, vol. II, pp. 645-712.</t>
  </si>
  <si>
    <t>2001TIII</t>
  </si>
  <si>
    <t>2001TIV</t>
  </si>
  <si>
    <t>2002TI</t>
  </si>
  <si>
    <t>poblacion de 16 años de edad o más</t>
  </si>
  <si>
    <t>miles de personas</t>
  </si>
  <si>
    <t>1977 a 2001</t>
  </si>
  <si>
    <t>ACT</t>
  </si>
  <si>
    <t>http://www.ine.es/epa02/repercusion.htm</t>
  </si>
  <si>
    <t>hoja 1. SERIES HISTÓRICAS DEL INE, DATOS TRIMESTRALES</t>
  </si>
  <si>
    <t>hoja 3: Series del Grupo de Trabajo sobre problemas de empleo del Ministerio de Economía (GTE, 1979)</t>
  </si>
  <si>
    <t>parados</t>
  </si>
  <si>
    <t>1977TIV</t>
  </si>
  <si>
    <t>1978TI</t>
  </si>
  <si>
    <t>1978TII</t>
  </si>
  <si>
    <t>1987TIV</t>
  </si>
  <si>
    <t>1988TI</t>
  </si>
  <si>
    <t>1988TII</t>
  </si>
  <si>
    <t>1988TIII</t>
  </si>
  <si>
    <t>1988TIV</t>
  </si>
  <si>
    <t>1989TI</t>
  </si>
  <si>
    <t>variación interanual</t>
  </si>
  <si>
    <t>fuente: estimación propia a partir de los censos de 1960, 1970, 1981, 1991 y 2001</t>
  </si>
  <si>
    <t>1992TIV</t>
  </si>
  <si>
    <t>1993TI</t>
  </si>
  <si>
    <t>totales nacionales sin incluir a Ceuta y Melilla</t>
  </si>
  <si>
    <t>MILI</t>
  </si>
  <si>
    <t>Series trimestrales o semestrales</t>
  </si>
  <si>
    <t>Series anuales</t>
  </si>
  <si>
    <t>1976 TIII a 2004 TIV</t>
  </si>
  <si>
    <t>http://www.ine.es/jaxi/menu.do?type=pcaxis&amp;path=/t22/e308/&amp;file=inebase</t>
  </si>
  <si>
    <t>series de poblacion en principio vienen del INE, censos e interpolaciones de ellos. Activos de EPA y más cosas….</t>
  </si>
  <si>
    <t>población a 1 de julio</t>
  </si>
  <si>
    <t>pob 0 a 15</t>
  </si>
  <si>
    <t>pob 16 a 64</t>
  </si>
  <si>
    <t>pob 65+</t>
  </si>
  <si>
    <t>pob 16+</t>
  </si>
  <si>
    <t>periodicidad anual = media de los cuatro trimestres de cada año</t>
  </si>
  <si>
    <t>población de 14 o más años de edad</t>
  </si>
  <si>
    <t>4. Series homogéneas de parados  con antigua y nueva definición de desempleo</t>
  </si>
  <si>
    <t>serie H3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</si>
</sst>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US$&quot;#,##0_);\(&quot;US$&quot;#,##0\)"/>
    <numFmt numFmtId="179" formatCode="&quot;US$&quot;#,##0_);[Red]\(&quot;US$&quot;#,##0\)"/>
    <numFmt numFmtId="180" formatCode="&quot;US$&quot;#,##0.00_);\(&quot;US$&quot;#,##0.00\)"/>
    <numFmt numFmtId="181" formatCode="&quot;US$&quot;#,##0.00_);[Red]\(&quot;US$&quot;#,##0.00\)"/>
    <numFmt numFmtId="182" formatCode="_(&quot;US$&quot;* #,##0_);_(&quot;US$&quot;* \(#,##0\);_(&quot;US$&quot;* &quot;-&quot;_);_(@_)"/>
    <numFmt numFmtId="183" formatCode="_(&quot;US$&quot;* #,##0.00_);_(&quot;US$&quot;* \(#,##0.00\);_(&quot;US$&quot;* &quot;-&quot;??_);_(@_)"/>
    <numFmt numFmtId="184" formatCode="#,##0.0"/>
    <numFmt numFmtId="185" formatCode="#,##0.000"/>
    <numFmt numFmtId="186" formatCode="0.0%"/>
    <numFmt numFmtId="187" formatCode="0.0"/>
    <numFmt numFmtId="188" formatCode="0.000"/>
  </numFmts>
  <fonts count="4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2"/>
      <color indexed="12"/>
      <name val="Palatino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u val="single"/>
      <sz val="10"/>
      <color indexed="48"/>
      <name val="Verdana"/>
      <family val="0"/>
    </font>
    <font>
      <sz val="10"/>
      <name val="Palatino"/>
      <family val="0"/>
    </font>
    <font>
      <i/>
      <sz val="10"/>
      <name val="Palatino"/>
      <family val="0"/>
    </font>
    <font>
      <u val="single"/>
      <sz val="10"/>
      <color indexed="12"/>
      <name val="Palatino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18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8" fillId="0" borderId="0" xfId="0" applyFont="1" applyFill="1" applyAlignment="1">
      <alignment/>
    </xf>
    <xf numFmtId="0" fontId="6" fillId="0" borderId="0" xfId="45" applyFill="1" applyAlignment="1" applyProtection="1">
      <alignment/>
      <protection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 wrapText="1"/>
    </xf>
    <xf numFmtId="0" fontId="6" fillId="0" borderId="0" xfId="45" applyAlignment="1" applyProtection="1">
      <alignment/>
      <protection/>
    </xf>
    <xf numFmtId="0" fontId="0" fillId="0" borderId="0" xfId="0" applyAlignment="1">
      <alignment horizontal="center"/>
    </xf>
    <xf numFmtId="0" fontId="2" fillId="33" borderId="0" xfId="0" applyFont="1" applyFill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84" fontId="2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186" fontId="0" fillId="0" borderId="0" xfId="0" applyNumberFormat="1" applyAlignment="1">
      <alignment/>
    </xf>
    <xf numFmtId="0" fontId="0" fillId="0" borderId="0" xfId="0" applyAlignment="1">
      <alignment wrapText="1"/>
    </xf>
    <xf numFmtId="187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 horizontal="center" wrapText="1"/>
    </xf>
    <xf numFmtId="184" fontId="0" fillId="0" borderId="0" xfId="0" applyNumberFormat="1" applyFont="1" applyAlignment="1">
      <alignment horizontal="right" wrapText="1"/>
    </xf>
    <xf numFmtId="186" fontId="2" fillId="0" borderId="0" xfId="0" applyNumberFormat="1" applyFont="1" applyAlignment="1">
      <alignment horizontal="center" wrapText="1"/>
    </xf>
    <xf numFmtId="0" fontId="0" fillId="0" borderId="0" xfId="0" applyAlignment="1">
      <alignment horizontal="left"/>
    </xf>
    <xf numFmtId="0" fontId="9" fillId="0" borderId="0" xfId="0" applyFont="1" applyAlignment="1">
      <alignment/>
    </xf>
    <xf numFmtId="4" fontId="2" fillId="0" borderId="0" xfId="0" applyNumberFormat="1" applyFont="1" applyAlignment="1">
      <alignment horizontal="center" wrapText="1"/>
    </xf>
    <xf numFmtId="184" fontId="0" fillId="33" borderId="0" xfId="0" applyNumberFormat="1" applyFont="1" applyFill="1" applyAlignment="1">
      <alignment horizontal="right" wrapText="1"/>
    </xf>
    <xf numFmtId="10" fontId="0" fillId="0" borderId="0" xfId="0" applyNumberFormat="1" applyFont="1" applyFill="1" applyAlignment="1">
      <alignment horizontal="right" wrapText="1"/>
    </xf>
    <xf numFmtId="186" fontId="0" fillId="0" borderId="0" xfId="0" applyNumberFormat="1" applyFont="1" applyFill="1" applyAlignment="1">
      <alignment horizontal="right" wrapText="1"/>
    </xf>
    <xf numFmtId="4" fontId="0" fillId="0" borderId="0" xfId="0" applyNumberFormat="1" applyFont="1" applyFill="1" applyAlignment="1">
      <alignment horizontal="right" wrapText="1"/>
    </xf>
    <xf numFmtId="186" fontId="0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4" fontId="0" fillId="33" borderId="0" xfId="0" applyNumberFormat="1" applyFont="1" applyFill="1" applyAlignment="1">
      <alignment horizontal="right" wrapText="1"/>
    </xf>
    <xf numFmtId="10" fontId="0" fillId="33" borderId="0" xfId="0" applyNumberFormat="1" applyFill="1" applyAlignment="1">
      <alignment/>
    </xf>
    <xf numFmtId="186" fontId="1" fillId="0" borderId="0" xfId="0" applyNumberFormat="1" applyFont="1" applyFill="1" applyAlignment="1">
      <alignment horizontal="right" wrapText="1"/>
    </xf>
    <xf numFmtId="0" fontId="0" fillId="0" borderId="0" xfId="0" applyFont="1" applyAlignment="1">
      <alignment horizontal="left"/>
    </xf>
    <xf numFmtId="188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.es/jaxi/menu.do?type=pcaxis&amp;path=/t22/e308/&amp;file=inebase" TargetMode="External" /><Relationship Id="rId2" Type="http://schemas.openxmlformats.org/officeDocument/2006/relationships/hyperlink" Target="http://www.ine.es/jaxi/menu.do?type=pcaxis&amp;path=/t22/e308/&amp;file=inebase" TargetMode="External" /><Relationship Id="rId3" Type="http://schemas.openxmlformats.org/officeDocument/2006/relationships/hyperlink" Target="http://obrasocial.bancaja.es/publicaciones/publicaciones-ficha.aspx?id=65" TargetMode="External" /><Relationship Id="rId4" Type="http://schemas.openxmlformats.org/officeDocument/2006/relationships/hyperlink" Target="http://www.ine.es/daco/daco42/daco4211/epa_reest_paro.htm" TargetMode="External" /><Relationship Id="rId5" Type="http://schemas.openxmlformats.org/officeDocument/2006/relationships/hyperlink" Target="http://www.empleo.gob.es/series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224"/>
  <sheetViews>
    <sheetView tabSelected="1" zoomScale="150" zoomScaleNormal="150" zoomScalePageLayoutView="0" workbookViewId="0" topLeftCell="B1">
      <selection activeCell="B176" sqref="B176"/>
    </sheetView>
  </sheetViews>
  <sheetFormatPr defaultColWidth="11.00390625" defaultRowHeight="12.75"/>
  <cols>
    <col min="1" max="1" width="9.125" style="0" customWidth="1"/>
    <col min="2" max="2" width="39.75390625" style="0" customWidth="1"/>
    <col min="3" max="3" width="17.75390625" style="0" customWidth="1"/>
    <col min="4" max="4" width="19.875" style="0" customWidth="1"/>
  </cols>
  <sheetData>
    <row r="3" ht="12.75">
      <c r="B3" s="1" t="s">
        <v>220</v>
      </c>
    </row>
    <row r="6" spans="2:3" ht="12.75">
      <c r="B6" s="2" t="s">
        <v>376</v>
      </c>
      <c r="C6" s="11"/>
    </row>
    <row r="7" ht="12.75">
      <c r="B7" s="1"/>
    </row>
    <row r="8" spans="2:4" ht="12.75">
      <c r="B8" s="3" t="s">
        <v>221</v>
      </c>
      <c r="C8" s="3" t="s">
        <v>222</v>
      </c>
      <c r="D8" s="3" t="s">
        <v>223</v>
      </c>
    </row>
    <row r="9" spans="2:4" ht="12.75">
      <c r="B9" s="3"/>
      <c r="C9" s="3"/>
      <c r="D9" s="3"/>
    </row>
    <row r="10" spans="2:4" ht="12.75">
      <c r="B10" s="3" t="s">
        <v>366</v>
      </c>
      <c r="C10" s="3"/>
      <c r="D10" s="3"/>
    </row>
    <row r="11" spans="1:4" ht="12.75">
      <c r="A11" s="4" t="s">
        <v>224</v>
      </c>
      <c r="B11" t="s">
        <v>371</v>
      </c>
      <c r="C11" t="s">
        <v>372</v>
      </c>
      <c r="D11" t="s">
        <v>353</v>
      </c>
    </row>
    <row r="12" spans="1:4" ht="12.75">
      <c r="A12" s="4" t="s">
        <v>374</v>
      </c>
      <c r="B12" t="s">
        <v>165</v>
      </c>
      <c r="C12" t="s">
        <v>372</v>
      </c>
      <c r="D12" t="s">
        <v>353</v>
      </c>
    </row>
    <row r="13" spans="1:4" ht="12.75">
      <c r="A13" s="4" t="s">
        <v>315</v>
      </c>
      <c r="B13" t="s">
        <v>316</v>
      </c>
      <c r="C13" t="s">
        <v>372</v>
      </c>
      <c r="D13" t="s">
        <v>353</v>
      </c>
    </row>
    <row r="14" spans="1:4" ht="12.75">
      <c r="A14" s="4" t="s">
        <v>333</v>
      </c>
      <c r="B14" t="s">
        <v>378</v>
      </c>
      <c r="C14" t="s">
        <v>372</v>
      </c>
      <c r="D14" t="s">
        <v>353</v>
      </c>
    </row>
    <row r="15" spans="1:4" ht="12.75">
      <c r="A15" s="4" t="s">
        <v>287</v>
      </c>
      <c r="B15" t="s">
        <v>288</v>
      </c>
      <c r="C15" t="s">
        <v>372</v>
      </c>
      <c r="D15" t="s">
        <v>353</v>
      </c>
    </row>
    <row r="16" spans="1:4" ht="12.75">
      <c r="A16" s="4" t="s">
        <v>393</v>
      </c>
      <c r="B16" t="s">
        <v>204</v>
      </c>
      <c r="C16" t="s">
        <v>372</v>
      </c>
      <c r="D16" t="s">
        <v>353</v>
      </c>
    </row>
    <row r="17" ht="12.75">
      <c r="B17" t="s">
        <v>203</v>
      </c>
    </row>
    <row r="19" ht="12.75">
      <c r="B19" s="3" t="s">
        <v>177</v>
      </c>
    </row>
    <row r="20" ht="33">
      <c r="B20" s="5" t="s">
        <v>375</v>
      </c>
    </row>
    <row r="22" ht="12.75">
      <c r="B22" s="1" t="s">
        <v>27</v>
      </c>
    </row>
    <row r="23" ht="12.75">
      <c r="B23" t="s">
        <v>183</v>
      </c>
    </row>
    <row r="24" ht="12.75">
      <c r="B24" t="s">
        <v>77</v>
      </c>
    </row>
    <row r="27" spans="2:4" ht="12.75">
      <c r="B27" s="3" t="s">
        <v>363</v>
      </c>
      <c r="C27" s="3"/>
      <c r="D27" s="3"/>
    </row>
    <row r="28" spans="1:4" ht="12.75">
      <c r="A28" s="4" t="s">
        <v>224</v>
      </c>
      <c r="B28" t="s">
        <v>371</v>
      </c>
      <c r="C28" t="s">
        <v>372</v>
      </c>
      <c r="D28" t="s">
        <v>396</v>
      </c>
    </row>
    <row r="29" spans="1:4" ht="12.75">
      <c r="A29" s="4" t="s">
        <v>374</v>
      </c>
      <c r="B29" t="s">
        <v>165</v>
      </c>
      <c r="C29" t="s">
        <v>372</v>
      </c>
      <c r="D29" t="s">
        <v>396</v>
      </c>
    </row>
    <row r="30" spans="1:4" ht="12.75">
      <c r="A30" s="4" t="s">
        <v>315</v>
      </c>
      <c r="B30" t="s">
        <v>316</v>
      </c>
      <c r="C30" t="s">
        <v>372</v>
      </c>
      <c r="D30" t="s">
        <v>396</v>
      </c>
    </row>
    <row r="31" spans="1:4" ht="12.75">
      <c r="A31" s="4" t="s">
        <v>333</v>
      </c>
      <c r="B31" t="s">
        <v>378</v>
      </c>
      <c r="C31" t="s">
        <v>372</v>
      </c>
      <c r="D31" t="s">
        <v>396</v>
      </c>
    </row>
    <row r="32" spans="1:4" ht="12.75">
      <c r="A32" s="4" t="s">
        <v>287</v>
      </c>
      <c r="B32" t="s">
        <v>288</v>
      </c>
      <c r="C32" t="s">
        <v>372</v>
      </c>
      <c r="D32" t="s">
        <v>396</v>
      </c>
    </row>
    <row r="33" spans="1:4" ht="12.75">
      <c r="A33" s="4" t="s">
        <v>393</v>
      </c>
      <c r="B33" t="s">
        <v>204</v>
      </c>
      <c r="C33" t="s">
        <v>372</v>
      </c>
      <c r="D33" t="s">
        <v>396</v>
      </c>
    </row>
    <row r="35" ht="12.75">
      <c r="B35" s="3" t="s">
        <v>144</v>
      </c>
    </row>
    <row r="36" ht="12.75">
      <c r="B36" s="10" t="s">
        <v>397</v>
      </c>
    </row>
    <row r="39" spans="2:4" ht="12.75">
      <c r="B39" s="3" t="s">
        <v>364</v>
      </c>
      <c r="C39" s="3"/>
      <c r="D39" s="3"/>
    </row>
    <row r="40" spans="1:4" ht="12.75">
      <c r="A40" s="4" t="s">
        <v>224</v>
      </c>
      <c r="B40" t="s">
        <v>371</v>
      </c>
      <c r="C40" t="s">
        <v>372</v>
      </c>
      <c r="D40" t="s">
        <v>143</v>
      </c>
    </row>
    <row r="41" spans="1:4" ht="12.75">
      <c r="A41" s="4" t="s">
        <v>374</v>
      </c>
      <c r="B41" t="s">
        <v>165</v>
      </c>
      <c r="C41" t="s">
        <v>372</v>
      </c>
      <c r="D41" t="s">
        <v>143</v>
      </c>
    </row>
    <row r="42" spans="1:4" ht="12.75">
      <c r="A42" s="4" t="s">
        <v>315</v>
      </c>
      <c r="B42" t="s">
        <v>316</v>
      </c>
      <c r="C42" t="s">
        <v>372</v>
      </c>
      <c r="D42" t="s">
        <v>143</v>
      </c>
    </row>
    <row r="43" spans="1:4" ht="12.75">
      <c r="A43" s="4" t="s">
        <v>333</v>
      </c>
      <c r="B43" t="s">
        <v>378</v>
      </c>
      <c r="C43" t="s">
        <v>372</v>
      </c>
      <c r="D43" t="s">
        <v>143</v>
      </c>
    </row>
    <row r="44" spans="1:4" ht="12.75">
      <c r="A44" s="4" t="s">
        <v>287</v>
      </c>
      <c r="B44" t="s">
        <v>288</v>
      </c>
      <c r="C44" t="s">
        <v>372</v>
      </c>
      <c r="D44" t="s">
        <v>143</v>
      </c>
    </row>
    <row r="45" spans="1:4" ht="12.75">
      <c r="A45" s="4" t="s">
        <v>393</v>
      </c>
      <c r="B45" t="s">
        <v>204</v>
      </c>
      <c r="C45" t="s">
        <v>372</v>
      </c>
      <c r="D45" t="s">
        <v>143</v>
      </c>
    </row>
    <row r="46" spans="1:4" ht="12.75">
      <c r="A46" s="4" t="s">
        <v>129</v>
      </c>
      <c r="B46" t="s">
        <v>130</v>
      </c>
      <c r="C46" t="s">
        <v>372</v>
      </c>
      <c r="D46" t="s">
        <v>136</v>
      </c>
    </row>
    <row r="47" spans="1:4" ht="12.75">
      <c r="A47" s="4" t="s">
        <v>131</v>
      </c>
      <c r="B47" t="s">
        <v>132</v>
      </c>
      <c r="C47" t="s">
        <v>133</v>
      </c>
      <c r="D47" t="s">
        <v>136</v>
      </c>
    </row>
    <row r="49" ht="12.75">
      <c r="B49" s="3" t="s">
        <v>85</v>
      </c>
    </row>
    <row r="50" ht="12.75">
      <c r="B50" s="9" t="s">
        <v>145</v>
      </c>
    </row>
    <row r="53" spans="2:3" ht="12.75">
      <c r="B53" s="2" t="s">
        <v>18</v>
      </c>
      <c r="C53" s="11"/>
    </row>
    <row r="54" ht="12.75">
      <c r="B54" s="1"/>
    </row>
    <row r="55" spans="2:4" ht="12.75">
      <c r="B55" s="3" t="s">
        <v>221</v>
      </c>
      <c r="C55" s="3" t="s">
        <v>222</v>
      </c>
      <c r="D55" s="3" t="s">
        <v>223</v>
      </c>
    </row>
    <row r="56" spans="2:4" ht="12.75">
      <c r="B56" s="3"/>
      <c r="C56" s="3"/>
      <c r="D56" s="3"/>
    </row>
    <row r="57" spans="2:4" ht="12.75">
      <c r="B57" s="3" t="s">
        <v>366</v>
      </c>
      <c r="C57" s="3"/>
      <c r="D57" s="3"/>
    </row>
    <row r="58" spans="1:4" ht="12.75">
      <c r="A58" s="4" t="s">
        <v>224</v>
      </c>
      <c r="B58" t="s">
        <v>371</v>
      </c>
      <c r="C58" t="s">
        <v>372</v>
      </c>
      <c r="D58" t="s">
        <v>373</v>
      </c>
    </row>
    <row r="59" spans="1:4" ht="12.75">
      <c r="A59" s="4" t="s">
        <v>374</v>
      </c>
      <c r="B59" t="s">
        <v>165</v>
      </c>
      <c r="C59" t="s">
        <v>372</v>
      </c>
      <c r="D59" t="s">
        <v>373</v>
      </c>
    </row>
    <row r="60" spans="1:4" ht="12.75">
      <c r="A60" s="4" t="s">
        <v>315</v>
      </c>
      <c r="B60" t="s">
        <v>316</v>
      </c>
      <c r="C60" t="s">
        <v>372</v>
      </c>
      <c r="D60" t="s">
        <v>373</v>
      </c>
    </row>
    <row r="61" spans="1:4" ht="12.75">
      <c r="A61" s="4" t="s">
        <v>333</v>
      </c>
      <c r="B61" t="s">
        <v>378</v>
      </c>
      <c r="C61" t="s">
        <v>372</v>
      </c>
      <c r="D61" t="s">
        <v>373</v>
      </c>
    </row>
    <row r="62" spans="1:4" ht="12.75">
      <c r="A62" s="4" t="s">
        <v>287</v>
      </c>
      <c r="B62" t="s">
        <v>288</v>
      </c>
      <c r="C62" t="s">
        <v>372</v>
      </c>
      <c r="D62" t="s">
        <v>373</v>
      </c>
    </row>
    <row r="63" spans="1:4" ht="12.75">
      <c r="A63" s="4" t="s">
        <v>393</v>
      </c>
      <c r="B63" t="s">
        <v>204</v>
      </c>
      <c r="C63" t="s">
        <v>372</v>
      </c>
      <c r="D63" t="s">
        <v>373</v>
      </c>
    </row>
    <row r="64" ht="12.75">
      <c r="B64" t="s">
        <v>203</v>
      </c>
    </row>
    <row r="66" ht="12.75">
      <c r="B66" s="3" t="s">
        <v>177</v>
      </c>
    </row>
    <row r="67" ht="33">
      <c r="B67" s="5" t="s">
        <v>375</v>
      </c>
    </row>
    <row r="69" ht="12.75">
      <c r="B69" s="1" t="s">
        <v>27</v>
      </c>
    </row>
    <row r="70" ht="12.75">
      <c r="B70" t="s">
        <v>71</v>
      </c>
    </row>
    <row r="71" ht="12.75">
      <c r="B71" t="s">
        <v>146</v>
      </c>
    </row>
    <row r="74" spans="2:4" ht="12.75">
      <c r="B74" s="3" t="s">
        <v>363</v>
      </c>
      <c r="C74" s="3"/>
      <c r="D74" s="3"/>
    </row>
    <row r="75" spans="1:4" ht="12.75">
      <c r="A75" s="4" t="s">
        <v>224</v>
      </c>
      <c r="B75" t="s">
        <v>371</v>
      </c>
      <c r="C75" t="s">
        <v>372</v>
      </c>
      <c r="D75" t="s">
        <v>147</v>
      </c>
    </row>
    <row r="76" spans="1:4" ht="12.75">
      <c r="A76" s="4" t="s">
        <v>374</v>
      </c>
      <c r="B76" t="s">
        <v>165</v>
      </c>
      <c r="C76" t="s">
        <v>372</v>
      </c>
      <c r="D76" t="s">
        <v>147</v>
      </c>
    </row>
    <row r="77" spans="1:4" ht="12.75">
      <c r="A77" s="4" t="s">
        <v>315</v>
      </c>
      <c r="B77" t="s">
        <v>316</v>
      </c>
      <c r="C77" t="s">
        <v>372</v>
      </c>
      <c r="D77" t="s">
        <v>147</v>
      </c>
    </row>
    <row r="78" spans="1:4" ht="12.75">
      <c r="A78" s="4" t="s">
        <v>333</v>
      </c>
      <c r="B78" t="s">
        <v>378</v>
      </c>
      <c r="C78" t="s">
        <v>372</v>
      </c>
      <c r="D78" t="s">
        <v>147</v>
      </c>
    </row>
    <row r="79" spans="1:4" ht="12.75">
      <c r="A79" s="4" t="s">
        <v>287</v>
      </c>
      <c r="B79" t="s">
        <v>288</v>
      </c>
      <c r="C79" t="s">
        <v>372</v>
      </c>
      <c r="D79" t="s">
        <v>147</v>
      </c>
    </row>
    <row r="80" spans="1:4" ht="12.75">
      <c r="A80" s="4" t="s">
        <v>393</v>
      </c>
      <c r="B80" t="s">
        <v>204</v>
      </c>
      <c r="C80" t="s">
        <v>372</v>
      </c>
      <c r="D80" t="s">
        <v>147</v>
      </c>
    </row>
    <row r="82" ht="12.75">
      <c r="B82" s="3" t="s">
        <v>144</v>
      </c>
    </row>
    <row r="83" ht="12.75">
      <c r="B83" s="10" t="s">
        <v>397</v>
      </c>
    </row>
    <row r="86" spans="2:4" ht="12.75">
      <c r="B86" s="3" t="s">
        <v>364</v>
      </c>
      <c r="C86" s="3"/>
      <c r="D86" s="3"/>
    </row>
    <row r="87" spans="1:4" ht="12.75">
      <c r="A87" s="4" t="s">
        <v>224</v>
      </c>
      <c r="B87" t="s">
        <v>371</v>
      </c>
      <c r="C87" t="s">
        <v>372</v>
      </c>
      <c r="D87" t="s">
        <v>254</v>
      </c>
    </row>
    <row r="88" spans="1:4" ht="12.75">
      <c r="A88" s="4" t="s">
        <v>374</v>
      </c>
      <c r="B88" t="s">
        <v>165</v>
      </c>
      <c r="C88" t="s">
        <v>372</v>
      </c>
      <c r="D88" t="s">
        <v>254</v>
      </c>
    </row>
    <row r="89" spans="1:4" ht="12.75">
      <c r="A89" s="4" t="s">
        <v>315</v>
      </c>
      <c r="B89" t="s">
        <v>316</v>
      </c>
      <c r="C89" t="s">
        <v>372</v>
      </c>
      <c r="D89" t="s">
        <v>254</v>
      </c>
    </row>
    <row r="90" spans="1:4" ht="12.75">
      <c r="A90" s="4" t="s">
        <v>333</v>
      </c>
      <c r="B90" t="s">
        <v>378</v>
      </c>
      <c r="C90" t="s">
        <v>372</v>
      </c>
      <c r="D90" t="s">
        <v>254</v>
      </c>
    </row>
    <row r="91" spans="1:4" ht="12.75">
      <c r="A91" s="4" t="s">
        <v>287</v>
      </c>
      <c r="B91" t="s">
        <v>288</v>
      </c>
      <c r="C91" t="s">
        <v>372</v>
      </c>
      <c r="D91" t="s">
        <v>254</v>
      </c>
    </row>
    <row r="92" spans="1:4" ht="12.75">
      <c r="A92" s="4" t="s">
        <v>393</v>
      </c>
      <c r="B92" t="s">
        <v>204</v>
      </c>
      <c r="C92" t="s">
        <v>372</v>
      </c>
      <c r="D92" t="s">
        <v>254</v>
      </c>
    </row>
    <row r="93" spans="1:4" ht="12.75">
      <c r="A93" s="4" t="s">
        <v>129</v>
      </c>
      <c r="B93" t="s">
        <v>130</v>
      </c>
      <c r="C93" t="s">
        <v>372</v>
      </c>
      <c r="D93" t="s">
        <v>135</v>
      </c>
    </row>
    <row r="94" spans="1:4" ht="12.75">
      <c r="A94" s="4" t="s">
        <v>131</v>
      </c>
      <c r="B94" t="s">
        <v>132</v>
      </c>
      <c r="C94" t="s">
        <v>133</v>
      </c>
      <c r="D94" t="s">
        <v>135</v>
      </c>
    </row>
    <row r="95" spans="1:4" ht="12.75">
      <c r="A95" s="4"/>
      <c r="B95" t="s">
        <v>295</v>
      </c>
      <c r="C95" t="s">
        <v>133</v>
      </c>
      <c r="D95" t="s">
        <v>135</v>
      </c>
    </row>
    <row r="96" spans="1:4" ht="12.75">
      <c r="A96" s="4"/>
      <c r="B96" t="s">
        <v>296</v>
      </c>
      <c r="C96" t="s">
        <v>133</v>
      </c>
      <c r="D96" t="s">
        <v>135</v>
      </c>
    </row>
    <row r="97" ht="12.75">
      <c r="A97" s="4"/>
    </row>
    <row r="98" spans="1:2" ht="12.75">
      <c r="A98" s="4"/>
      <c r="B98" t="s">
        <v>297</v>
      </c>
    </row>
    <row r="99" ht="12.75">
      <c r="A99" s="4"/>
    </row>
    <row r="100" ht="12.75">
      <c r="B100" s="3" t="s">
        <v>85</v>
      </c>
    </row>
    <row r="101" ht="12.75">
      <c r="B101" s="9" t="s">
        <v>145</v>
      </c>
    </row>
    <row r="103" ht="12.75">
      <c r="B103" s="1" t="s">
        <v>406</v>
      </c>
    </row>
    <row r="104" spans="1:4" ht="12.75">
      <c r="A104" s="4" t="s">
        <v>306</v>
      </c>
      <c r="B104" t="s">
        <v>307</v>
      </c>
      <c r="C104" t="s">
        <v>372</v>
      </c>
      <c r="D104" t="s">
        <v>147</v>
      </c>
    </row>
    <row r="105" spans="1:4" ht="12.75">
      <c r="A105" s="4" t="s">
        <v>308</v>
      </c>
      <c r="B105" t="s">
        <v>326</v>
      </c>
      <c r="C105" t="s">
        <v>372</v>
      </c>
      <c r="D105" t="s">
        <v>147</v>
      </c>
    </row>
    <row r="107" ht="12.75">
      <c r="B107" s="3" t="s">
        <v>32</v>
      </c>
    </row>
    <row r="108" ht="12.75">
      <c r="B108" s="21" t="s">
        <v>331</v>
      </c>
    </row>
    <row r="109" ht="12.75">
      <c r="B109" s="10" t="s">
        <v>332</v>
      </c>
    </row>
    <row r="111" ht="12.75">
      <c r="B111" s="1" t="s">
        <v>33</v>
      </c>
    </row>
    <row r="112" spans="1:4" ht="12.75">
      <c r="A112" t="s">
        <v>34</v>
      </c>
      <c r="B112" s="21" t="s">
        <v>37</v>
      </c>
      <c r="C112" t="s">
        <v>372</v>
      </c>
      <c r="D112" t="s">
        <v>38</v>
      </c>
    </row>
    <row r="113" spans="1:4" ht="12.75">
      <c r="A113" t="s">
        <v>35</v>
      </c>
      <c r="B113" s="21" t="s">
        <v>39</v>
      </c>
      <c r="C113" t="s">
        <v>40</v>
      </c>
      <c r="D113" t="s">
        <v>38</v>
      </c>
    </row>
    <row r="114" ht="12.75">
      <c r="B114" s="1"/>
    </row>
    <row r="115" ht="12.75">
      <c r="B115" s="1" t="s">
        <v>36</v>
      </c>
    </row>
    <row r="116" ht="12.75">
      <c r="B116" t="s">
        <v>145</v>
      </c>
    </row>
    <row r="119" spans="2:3" ht="12.75">
      <c r="B119" s="2" t="s">
        <v>377</v>
      </c>
      <c r="C119" s="11"/>
    </row>
    <row r="120" spans="2:4" ht="12.75">
      <c r="B120" s="48">
        <v>3</v>
      </c>
      <c r="C120" s="48"/>
      <c r="D120" s="48"/>
    </row>
    <row r="121" spans="1:4" ht="12.75">
      <c r="A121" s="4" t="s">
        <v>169</v>
      </c>
      <c r="B121" t="s">
        <v>289</v>
      </c>
      <c r="C121" t="s">
        <v>372</v>
      </c>
      <c r="D121" t="s">
        <v>290</v>
      </c>
    </row>
    <row r="122" spans="1:4" ht="12.75">
      <c r="A122" s="4" t="s">
        <v>291</v>
      </c>
      <c r="B122" t="s">
        <v>292</v>
      </c>
      <c r="C122" t="s">
        <v>372</v>
      </c>
      <c r="D122" t="s">
        <v>290</v>
      </c>
    </row>
    <row r="123" spans="1:4" ht="12.75">
      <c r="A123" s="4" t="s">
        <v>293</v>
      </c>
      <c r="B123" t="s">
        <v>162</v>
      </c>
      <c r="C123" t="s">
        <v>372</v>
      </c>
      <c r="D123" t="s">
        <v>163</v>
      </c>
    </row>
    <row r="124" spans="1:4" ht="12.75">
      <c r="A124" s="4" t="s">
        <v>374</v>
      </c>
      <c r="B124" t="s">
        <v>165</v>
      </c>
      <c r="C124" t="s">
        <v>372</v>
      </c>
      <c r="D124" t="s">
        <v>290</v>
      </c>
    </row>
    <row r="125" spans="1:4" ht="12.75">
      <c r="A125" s="4" t="s">
        <v>315</v>
      </c>
      <c r="B125" t="s">
        <v>316</v>
      </c>
      <c r="C125" t="s">
        <v>372</v>
      </c>
      <c r="D125" t="s">
        <v>290</v>
      </c>
    </row>
    <row r="126" spans="1:4" ht="12.75">
      <c r="A126" s="4" t="s">
        <v>333</v>
      </c>
      <c r="B126" t="s">
        <v>378</v>
      </c>
      <c r="C126" t="s">
        <v>372</v>
      </c>
      <c r="D126" t="s">
        <v>290</v>
      </c>
    </row>
    <row r="127" spans="1:4" ht="12.75">
      <c r="A127" s="4" t="s">
        <v>393</v>
      </c>
      <c r="B127" t="s">
        <v>26</v>
      </c>
      <c r="C127" t="s">
        <v>372</v>
      </c>
      <c r="D127" t="s">
        <v>290</v>
      </c>
    </row>
    <row r="129" ht="12.75">
      <c r="B129" s="3" t="s">
        <v>210</v>
      </c>
    </row>
    <row r="130" spans="2:4" ht="12.75">
      <c r="B130" s="49" t="s">
        <v>72</v>
      </c>
      <c r="C130" s="49"/>
      <c r="D130" s="49"/>
    </row>
    <row r="131" ht="12.75">
      <c r="B131" t="s">
        <v>153</v>
      </c>
    </row>
    <row r="134" ht="12.75">
      <c r="B134" s="2" t="s">
        <v>304</v>
      </c>
    </row>
    <row r="135" s="12" customFormat="1" ht="12.75">
      <c r="B135" s="13"/>
    </row>
    <row r="136" spans="1:4" ht="12.75">
      <c r="A136" s="4" t="s">
        <v>374</v>
      </c>
      <c r="B136" t="s">
        <v>165</v>
      </c>
      <c r="C136" t="s">
        <v>372</v>
      </c>
      <c r="D136" t="s">
        <v>305</v>
      </c>
    </row>
    <row r="137" spans="1:4" ht="12.75">
      <c r="A137" s="4" t="s">
        <v>315</v>
      </c>
      <c r="B137" t="s">
        <v>316</v>
      </c>
      <c r="C137" t="s">
        <v>372</v>
      </c>
      <c r="D137" t="s">
        <v>305</v>
      </c>
    </row>
    <row r="138" spans="1:4" ht="12.75">
      <c r="A138" s="4" t="s">
        <v>333</v>
      </c>
      <c r="B138" t="s">
        <v>378</v>
      </c>
      <c r="C138" t="s">
        <v>372</v>
      </c>
      <c r="D138" t="s">
        <v>305</v>
      </c>
    </row>
    <row r="140" ht="12.75">
      <c r="B140" t="s">
        <v>218</v>
      </c>
    </row>
    <row r="141" ht="12.75">
      <c r="B141" t="s">
        <v>259</v>
      </c>
    </row>
    <row r="143" ht="12.75">
      <c r="B143" s="1" t="s">
        <v>201</v>
      </c>
    </row>
    <row r="144" ht="12.75">
      <c r="B144" t="s">
        <v>352</v>
      </c>
    </row>
    <row r="147" ht="12.75">
      <c r="B147" s="2" t="s">
        <v>22</v>
      </c>
    </row>
    <row r="149" spans="1:4" ht="12.75">
      <c r="A149" s="4" t="s">
        <v>285</v>
      </c>
      <c r="B149" t="s">
        <v>286</v>
      </c>
      <c r="C149" t="s">
        <v>372</v>
      </c>
      <c r="D149" t="s">
        <v>261</v>
      </c>
    </row>
    <row r="150" spans="1:4" ht="12.75">
      <c r="A150" s="4" t="s">
        <v>374</v>
      </c>
      <c r="B150" t="s">
        <v>165</v>
      </c>
      <c r="C150" t="s">
        <v>372</v>
      </c>
      <c r="D150" t="s">
        <v>261</v>
      </c>
    </row>
    <row r="151" spans="1:4" ht="12.75">
      <c r="A151" s="4" t="s">
        <v>315</v>
      </c>
      <c r="B151" t="s">
        <v>316</v>
      </c>
      <c r="C151" t="s">
        <v>372</v>
      </c>
      <c r="D151" t="s">
        <v>261</v>
      </c>
    </row>
    <row r="152" spans="1:4" ht="12.75">
      <c r="A152" s="4" t="s">
        <v>333</v>
      </c>
      <c r="B152" t="s">
        <v>378</v>
      </c>
      <c r="C152" t="s">
        <v>372</v>
      </c>
      <c r="D152" t="s">
        <v>261</v>
      </c>
    </row>
    <row r="154" ht="12.75">
      <c r="B154" t="s">
        <v>262</v>
      </c>
    </row>
    <row r="155" ht="12.75">
      <c r="B155" t="s">
        <v>263</v>
      </c>
    </row>
    <row r="157" ht="12.75">
      <c r="B157" s="1" t="s">
        <v>309</v>
      </c>
    </row>
    <row r="158" ht="12.75">
      <c r="B158" s="16" t="s">
        <v>260</v>
      </c>
    </row>
    <row r="162" ht="12.75">
      <c r="B162" s="2" t="s">
        <v>190</v>
      </c>
    </row>
    <row r="164" ht="12.75">
      <c r="B164" t="s">
        <v>21</v>
      </c>
    </row>
    <row r="165" ht="12.75">
      <c r="B165" t="s">
        <v>30</v>
      </c>
    </row>
    <row r="167" ht="12.75">
      <c r="B167" t="s">
        <v>334</v>
      </c>
    </row>
    <row r="168" ht="12.75">
      <c r="B168" t="s">
        <v>335</v>
      </c>
    </row>
    <row r="170" ht="12.75">
      <c r="B170" t="s">
        <v>327</v>
      </c>
    </row>
    <row r="172" ht="12.75">
      <c r="B172" t="s">
        <v>238</v>
      </c>
    </row>
    <row r="174" ht="12.75">
      <c r="B174" s="2" t="s">
        <v>111</v>
      </c>
    </row>
    <row r="176" ht="12.75">
      <c r="B176" s="3" t="s">
        <v>328</v>
      </c>
    </row>
    <row r="178" spans="1:4" ht="12.75">
      <c r="A178" s="4" t="s">
        <v>112</v>
      </c>
      <c r="B178" t="s">
        <v>96</v>
      </c>
      <c r="C178" t="s">
        <v>97</v>
      </c>
      <c r="D178" t="s">
        <v>95</v>
      </c>
    </row>
    <row r="180" ht="12.75">
      <c r="B180" t="s">
        <v>329</v>
      </c>
    </row>
    <row r="181" ht="12.75">
      <c r="B181" t="s">
        <v>202</v>
      </c>
    </row>
    <row r="182" ht="12.75">
      <c r="B182" t="s">
        <v>116</v>
      </c>
    </row>
    <row r="184" ht="12.75">
      <c r="B184" t="s">
        <v>330</v>
      </c>
    </row>
    <row r="185" ht="12.75">
      <c r="B185" s="16" t="s">
        <v>16</v>
      </c>
    </row>
    <row r="186" ht="12.75">
      <c r="B186" t="s">
        <v>17</v>
      </c>
    </row>
    <row r="187" ht="12.75">
      <c r="B187" t="s">
        <v>94</v>
      </c>
    </row>
    <row r="190" ht="12.75">
      <c r="B190" s="3" t="s">
        <v>105</v>
      </c>
    </row>
    <row r="192" ht="12.75">
      <c r="B192" t="s">
        <v>106</v>
      </c>
    </row>
    <row r="193" spans="1:4" ht="12.75">
      <c r="A193" s="4" t="s">
        <v>315</v>
      </c>
      <c r="B193" t="s">
        <v>4</v>
      </c>
      <c r="C193" t="s">
        <v>372</v>
      </c>
      <c r="D193" t="s">
        <v>357</v>
      </c>
    </row>
    <row r="194" spans="1:4" ht="12.75">
      <c r="A194" s="4" t="s">
        <v>150</v>
      </c>
      <c r="B194" t="s">
        <v>107</v>
      </c>
      <c r="D194" t="s">
        <v>357</v>
      </c>
    </row>
    <row r="195" spans="1:4" ht="12.75">
      <c r="A195" s="4" t="s">
        <v>151</v>
      </c>
      <c r="B195" t="s">
        <v>354</v>
      </c>
      <c r="D195" t="s">
        <v>357</v>
      </c>
    </row>
    <row r="196" ht="12.75">
      <c r="A196" s="4"/>
    </row>
    <row r="197" spans="1:2" ht="12.75">
      <c r="A197" s="4"/>
      <c r="B197" t="s">
        <v>355</v>
      </c>
    </row>
    <row r="198" spans="1:4" ht="12.75">
      <c r="A198" s="4" t="s">
        <v>315</v>
      </c>
      <c r="B198" t="s">
        <v>4</v>
      </c>
      <c r="D198" t="s">
        <v>356</v>
      </c>
    </row>
    <row r="199" spans="1:4" ht="12.75">
      <c r="A199" s="4" t="s">
        <v>150</v>
      </c>
      <c r="B199" t="s">
        <v>107</v>
      </c>
      <c r="D199" t="s">
        <v>356</v>
      </c>
    </row>
    <row r="200" spans="1:4" ht="12.75">
      <c r="A200" s="4" t="s">
        <v>151</v>
      </c>
      <c r="B200" t="s">
        <v>354</v>
      </c>
      <c r="D200" t="s">
        <v>356</v>
      </c>
    </row>
    <row r="201" spans="1:4" ht="12.75">
      <c r="A201" s="4" t="s">
        <v>152</v>
      </c>
      <c r="B201" t="s">
        <v>101</v>
      </c>
      <c r="D201" t="s">
        <v>358</v>
      </c>
    </row>
    <row r="204" ht="12.75">
      <c r="B204" t="s">
        <v>359</v>
      </c>
    </row>
    <row r="205" ht="12.75">
      <c r="B205" t="s">
        <v>267</v>
      </c>
    </row>
    <row r="208" ht="12.75">
      <c r="B208" s="2" t="s">
        <v>62</v>
      </c>
    </row>
    <row r="210" ht="12.75">
      <c r="B210" t="s">
        <v>192</v>
      </c>
    </row>
    <row r="211" ht="12.75">
      <c r="B211" t="s">
        <v>63</v>
      </c>
    </row>
    <row r="212" ht="12.75">
      <c r="B212" t="s">
        <v>64</v>
      </c>
    </row>
    <row r="213" ht="12.75">
      <c r="B213" t="s">
        <v>65</v>
      </c>
    </row>
    <row r="215" spans="2:3" ht="13.5">
      <c r="B215" s="28" t="s">
        <v>66</v>
      </c>
      <c r="C215" s="33"/>
    </row>
    <row r="218" ht="12.75">
      <c r="B218" s="2" t="s">
        <v>149</v>
      </c>
    </row>
    <row r="220" spans="2:4" ht="12.75">
      <c r="B220" t="s">
        <v>4</v>
      </c>
      <c r="D220" t="s">
        <v>83</v>
      </c>
    </row>
    <row r="221" spans="2:4" ht="12.75">
      <c r="B221" t="s">
        <v>79</v>
      </c>
      <c r="D221" t="s">
        <v>83</v>
      </c>
    </row>
    <row r="222" spans="2:4" ht="12.75">
      <c r="B222" t="s">
        <v>80</v>
      </c>
      <c r="D222" t="s">
        <v>83</v>
      </c>
    </row>
    <row r="223" spans="2:4" ht="12.75">
      <c r="B223" t="s">
        <v>81</v>
      </c>
      <c r="D223" t="s">
        <v>83</v>
      </c>
    </row>
    <row r="224" spans="2:4" ht="12.75">
      <c r="B224" t="s">
        <v>82</v>
      </c>
      <c r="D224" t="s">
        <v>83</v>
      </c>
    </row>
  </sheetData>
  <sheetProtection/>
  <mergeCells count="2">
    <mergeCell ref="B120:D120"/>
    <mergeCell ref="B130:D130"/>
  </mergeCells>
  <hyperlinks>
    <hyperlink ref="B36" r:id="rId1" display="http://www.ine.es/jaxi/menu.do?type=pcaxis&amp;path=/t22/e308/&amp;file=inebase"/>
    <hyperlink ref="B83" r:id="rId2" display="http://www.ine.es/jaxi/menu.do?type=pcaxis&amp;path=/t22/e308/&amp;file=inebase"/>
    <hyperlink ref="B158" r:id="rId3" display="http://obrasocial.bancaja.es/publicaciones/publicaciones-ficha.aspx?id=65"/>
    <hyperlink ref="B109" r:id="rId4" display="http://www.ine.es/daco/daco42/daco4211/epa_reest_paro.htm"/>
    <hyperlink ref="B185" r:id="rId5" display="http://www.empleo.gob.es/series/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3:J121"/>
  <sheetViews>
    <sheetView zoomScale="125" zoomScaleNormal="125" zoomScalePageLayoutView="0" workbookViewId="0" topLeftCell="A7">
      <selection activeCell="A34" sqref="A34"/>
    </sheetView>
  </sheetViews>
  <sheetFormatPr defaultColWidth="11.00390625" defaultRowHeight="12.75"/>
  <cols>
    <col min="1" max="1" width="6.25390625" style="0" customWidth="1"/>
  </cols>
  <sheetData>
    <row r="3" ht="12.75">
      <c r="B3" s="40" t="s">
        <v>394</v>
      </c>
    </row>
    <row r="4" ht="12.75">
      <c r="B4" s="40"/>
    </row>
    <row r="5" ht="12.75">
      <c r="B5" s="40" t="s">
        <v>349</v>
      </c>
    </row>
    <row r="6" ht="12.75">
      <c r="B6" s="32" t="s">
        <v>236</v>
      </c>
    </row>
    <row r="7" ht="12.75">
      <c r="B7" s="40" t="s">
        <v>301</v>
      </c>
    </row>
    <row r="9" spans="2:10" ht="89.25">
      <c r="B9" s="29" t="s">
        <v>321</v>
      </c>
      <c r="C9" s="29" t="s">
        <v>322</v>
      </c>
      <c r="D9" s="29" t="s">
        <v>323</v>
      </c>
      <c r="E9" s="29" t="s">
        <v>360</v>
      </c>
      <c r="F9" s="29" t="s">
        <v>361</v>
      </c>
      <c r="G9" s="29" t="s">
        <v>148</v>
      </c>
      <c r="H9" s="29" t="s">
        <v>378</v>
      </c>
      <c r="I9" s="29" t="s">
        <v>317</v>
      </c>
      <c r="J9" s="29" t="s">
        <v>318</v>
      </c>
    </row>
    <row r="10" spans="2:10" ht="12.75">
      <c r="B10" s="29">
        <v>1964</v>
      </c>
      <c r="C10" s="29">
        <v>1</v>
      </c>
      <c r="D10" s="35">
        <v>11184.898078722264</v>
      </c>
      <c r="E10" s="35">
        <v>499.8434439697666</v>
      </c>
      <c r="F10" s="36"/>
      <c r="G10" s="35">
        <v>48.431056498845244</v>
      </c>
      <c r="H10" s="35">
        <v>254.01493902439026</v>
      </c>
      <c r="I10" s="35">
        <v>13.856164383561644</v>
      </c>
      <c r="J10" s="37">
        <v>0.054548620001562936</v>
      </c>
    </row>
    <row r="11" spans="2:10" ht="12.75">
      <c r="B11" s="29"/>
      <c r="C11" s="29">
        <v>2</v>
      </c>
      <c r="D11" s="30">
        <v>11456.3</v>
      </c>
      <c r="E11" s="30">
        <v>492.4</v>
      </c>
      <c r="F11" s="36"/>
      <c r="G11" s="30">
        <v>50.00821382121627</v>
      </c>
      <c r="H11" s="30">
        <v>155.5</v>
      </c>
      <c r="I11" s="30">
        <v>8.5</v>
      </c>
      <c r="J11" s="37">
        <v>0.05466237942122187</v>
      </c>
    </row>
    <row r="12" spans="2:10" ht="12.75">
      <c r="B12" s="29"/>
      <c r="C12" s="29">
        <v>3</v>
      </c>
      <c r="D12" s="30">
        <v>11560.9</v>
      </c>
      <c r="E12" s="30">
        <v>305.8</v>
      </c>
      <c r="F12" s="36">
        <v>0.02645122784558296</v>
      </c>
      <c r="G12" s="30">
        <v>50.82062815178748</v>
      </c>
      <c r="H12" s="30">
        <v>185.3</v>
      </c>
      <c r="I12" s="30">
        <v>7.6</v>
      </c>
      <c r="J12" s="37">
        <v>0.04101457096600108</v>
      </c>
    </row>
    <row r="13" spans="2:10" ht="12.75">
      <c r="B13" s="29"/>
      <c r="C13" s="29">
        <v>4</v>
      </c>
      <c r="D13" s="30">
        <v>11495.7</v>
      </c>
      <c r="E13" s="30">
        <v>244.7</v>
      </c>
      <c r="F13" s="36">
        <v>0.021286220064893828</v>
      </c>
      <c r="G13" s="30">
        <v>48.53947128056577</v>
      </c>
      <c r="H13" s="30">
        <v>211.9</v>
      </c>
      <c r="I13" s="30">
        <v>13.6</v>
      </c>
      <c r="J13" s="37">
        <v>0.06418121755545068</v>
      </c>
    </row>
    <row r="14" spans="2:10" ht="12.75">
      <c r="B14" s="29">
        <v>1965</v>
      </c>
      <c r="C14" s="29">
        <v>1</v>
      </c>
      <c r="D14" s="30">
        <v>11687.6</v>
      </c>
      <c r="E14" s="30">
        <v>308.9</v>
      </c>
      <c r="F14" s="36">
        <v>0.026429720387419142</v>
      </c>
      <c r="G14" s="30">
        <v>45.96920668058455</v>
      </c>
      <c r="H14" s="30">
        <v>267.9</v>
      </c>
      <c r="I14" s="30">
        <v>11.9</v>
      </c>
      <c r="J14" s="37">
        <v>0.04441955953714073</v>
      </c>
    </row>
    <row r="15" spans="2:10" ht="12.75">
      <c r="B15" s="29"/>
      <c r="C15" s="29">
        <v>2</v>
      </c>
      <c r="D15" s="30">
        <v>11971.2</v>
      </c>
      <c r="E15" s="30">
        <v>304.3</v>
      </c>
      <c r="F15" s="36">
        <v>0.025419339748730285</v>
      </c>
      <c r="G15" s="30">
        <v>47.466193865276665</v>
      </c>
      <c r="H15" s="30">
        <v>164</v>
      </c>
      <c r="I15" s="30">
        <v>7.3</v>
      </c>
      <c r="J15" s="37">
        <v>0.04451219512195122</v>
      </c>
    </row>
    <row r="16" spans="2:10" ht="12.75">
      <c r="B16" s="29"/>
      <c r="C16" s="29">
        <v>3</v>
      </c>
      <c r="D16" s="30">
        <v>11981.1</v>
      </c>
      <c r="E16" s="30">
        <v>271.1</v>
      </c>
      <c r="F16" s="36">
        <v>0.02262730467152432</v>
      </c>
      <c r="G16" s="30">
        <v>49.900752017761306</v>
      </c>
      <c r="H16" s="30">
        <v>159.4</v>
      </c>
      <c r="I16" s="30">
        <v>6.11</v>
      </c>
      <c r="J16" s="37">
        <v>0.038331242158092846</v>
      </c>
    </row>
    <row r="17" spans="2:10" ht="12.75">
      <c r="B17" s="29"/>
      <c r="C17" s="29">
        <v>4</v>
      </c>
      <c r="D17" s="30">
        <v>11880.5</v>
      </c>
      <c r="E17" s="30">
        <v>288.4</v>
      </c>
      <c r="F17" s="36">
        <v>0.02427507259795463</v>
      </c>
      <c r="G17" s="30">
        <v>47.29707503892934</v>
      </c>
      <c r="H17" s="30">
        <v>149</v>
      </c>
      <c r="I17" s="30">
        <v>5.1</v>
      </c>
      <c r="J17" s="37">
        <v>0.03422818791946308</v>
      </c>
    </row>
    <row r="18" spans="2:10" ht="12.75">
      <c r="B18" s="29">
        <v>1966</v>
      </c>
      <c r="C18" s="29">
        <v>1</v>
      </c>
      <c r="D18" s="35">
        <v>11863.050973777124</v>
      </c>
      <c r="E18" s="35">
        <v>367.2914020279548</v>
      </c>
      <c r="F18" s="36">
        <v>0.030960956236286946</v>
      </c>
      <c r="G18" s="35">
        <v>45.61124286712187</v>
      </c>
      <c r="H18" s="35">
        <v>178.56069696071546</v>
      </c>
      <c r="I18" s="35">
        <v>5.573030821917809</v>
      </c>
      <c r="J18" s="37">
        <v>0.031210848281712927</v>
      </c>
    </row>
    <row r="19" spans="2:10" ht="12.75">
      <c r="B19" s="29"/>
      <c r="C19" s="29">
        <v>2</v>
      </c>
      <c r="D19" s="30">
        <v>11929.9</v>
      </c>
      <c r="E19" s="30">
        <v>365</v>
      </c>
      <c r="F19" s="36">
        <v>0.030595394764415463</v>
      </c>
      <c r="G19" s="30">
        <v>47.94187713224754</v>
      </c>
      <c r="H19" s="30">
        <v>103.3</v>
      </c>
      <c r="I19" s="30">
        <v>4.1</v>
      </c>
      <c r="J19" s="37">
        <v>0.039690222652468535</v>
      </c>
    </row>
    <row r="20" spans="2:10" ht="12.75">
      <c r="B20" s="29"/>
      <c r="C20" s="29">
        <v>3</v>
      </c>
      <c r="D20" s="35">
        <v>11993.006428088484</v>
      </c>
      <c r="E20" s="35">
        <v>299.73675180708506</v>
      </c>
      <c r="F20" s="36">
        <v>0.02499262829586083</v>
      </c>
      <c r="G20" s="35">
        <v>50.360061148863615</v>
      </c>
      <c r="H20" s="35">
        <v>109.46812612538876</v>
      </c>
      <c r="I20" s="35">
        <v>4.950527800161161</v>
      </c>
      <c r="J20" s="37">
        <v>0.04522346344442442</v>
      </c>
    </row>
    <row r="21" spans="2:10" ht="12.75">
      <c r="B21" s="29"/>
      <c r="C21" s="29">
        <v>4</v>
      </c>
      <c r="D21" s="30">
        <v>11945.1</v>
      </c>
      <c r="E21" s="30">
        <v>291.8</v>
      </c>
      <c r="F21" s="36">
        <v>0.02442842671890566</v>
      </c>
      <c r="G21" s="30">
        <v>47.69377401612377</v>
      </c>
      <c r="H21" s="30">
        <v>110.8</v>
      </c>
      <c r="I21" s="30">
        <v>5.4</v>
      </c>
      <c r="J21" s="37">
        <v>0.04873646209386282</v>
      </c>
    </row>
    <row r="22" spans="2:10" ht="12.75">
      <c r="B22" s="29">
        <v>1967</v>
      </c>
      <c r="C22" s="29">
        <v>1</v>
      </c>
      <c r="D22" s="35">
        <v>11940.051377533035</v>
      </c>
      <c r="E22" s="35">
        <v>350.0352727583189</v>
      </c>
      <c r="F22" s="36">
        <v>0.0293160608518789</v>
      </c>
      <c r="G22" s="35">
        <v>45.6873037119874</v>
      </c>
      <c r="H22" s="35">
        <v>168.6356053158159</v>
      </c>
      <c r="I22" s="35">
        <v>7.843820998997663</v>
      </c>
      <c r="J22" s="37">
        <v>0.0465134334134715</v>
      </c>
    </row>
    <row r="23" spans="2:10" ht="12.75">
      <c r="B23" s="29"/>
      <c r="C23" s="29">
        <v>2</v>
      </c>
      <c r="D23" s="30">
        <v>12019.9</v>
      </c>
      <c r="E23" s="30">
        <v>326.4</v>
      </c>
      <c r="F23" s="36">
        <v>0.027154968011381127</v>
      </c>
      <c r="G23" s="30">
        <v>47.69966472266823</v>
      </c>
      <c r="H23" s="30">
        <v>118.3</v>
      </c>
      <c r="I23" s="30">
        <v>7.2</v>
      </c>
      <c r="J23" s="37">
        <v>0.060862214708368556</v>
      </c>
    </row>
    <row r="24" spans="2:10" ht="12.75">
      <c r="B24" s="29"/>
      <c r="C24" s="29">
        <v>3</v>
      </c>
      <c r="D24" s="35">
        <v>12091.406826396911</v>
      </c>
      <c r="E24" s="35">
        <v>266.9388695798117</v>
      </c>
      <c r="F24" s="36">
        <v>0.022076742054287172</v>
      </c>
      <c r="G24" s="35">
        <v>50.458301742868095</v>
      </c>
      <c r="H24" s="35">
        <v>128.87651910155515</v>
      </c>
      <c r="I24" s="35">
        <v>8.472244731170116</v>
      </c>
      <c r="J24" s="37">
        <v>0.06573924241772823</v>
      </c>
    </row>
    <row r="25" spans="2:10" ht="12.75">
      <c r="B25" s="29"/>
      <c r="C25" s="29">
        <v>4</v>
      </c>
      <c r="D25" s="30">
        <v>12051</v>
      </c>
      <c r="E25" s="30">
        <v>258.8</v>
      </c>
      <c r="F25" s="36">
        <v>0.021475396232677788</v>
      </c>
      <c r="G25" s="30">
        <v>48.12081155090864</v>
      </c>
      <c r="H25" s="30">
        <v>134</v>
      </c>
      <c r="I25" s="30">
        <v>9</v>
      </c>
      <c r="J25" s="37">
        <v>0.06716417910447761</v>
      </c>
    </row>
    <row r="26" spans="2:10" ht="12.75">
      <c r="B26" s="29">
        <v>1968</v>
      </c>
      <c r="C26" s="29">
        <v>1</v>
      </c>
      <c r="D26" s="35">
        <v>12048.954663049788</v>
      </c>
      <c r="E26" s="35">
        <v>290.34859959307005</v>
      </c>
      <c r="F26" s="36">
        <v>0.024097409917515456</v>
      </c>
      <c r="G26" s="35">
        <v>45.82238557955259</v>
      </c>
      <c r="H26" s="35">
        <v>185.43530178454654</v>
      </c>
      <c r="I26" s="35">
        <v>11.057608769420318</v>
      </c>
      <c r="J26" s="37">
        <v>0.05963054856872898</v>
      </c>
    </row>
    <row r="27" spans="2:10" ht="12.75">
      <c r="B27" s="29"/>
      <c r="C27" s="29">
        <v>2</v>
      </c>
      <c r="D27" s="30">
        <v>12132.6</v>
      </c>
      <c r="E27" s="30">
        <v>252</v>
      </c>
      <c r="F27" s="36">
        <v>0.02077048612828248</v>
      </c>
      <c r="G27" s="30">
        <v>47.554637917676345</v>
      </c>
      <c r="H27" s="30">
        <v>117.1</v>
      </c>
      <c r="I27" s="30">
        <v>8.3</v>
      </c>
      <c r="J27" s="37">
        <v>0.07087959009393681</v>
      </c>
    </row>
    <row r="28" spans="2:10" ht="12.75">
      <c r="B28" s="29"/>
      <c r="C28" s="29">
        <v>3</v>
      </c>
      <c r="D28" s="35">
        <v>12194.296459590892</v>
      </c>
      <c r="E28" s="35">
        <v>223.1584316270313</v>
      </c>
      <c r="F28" s="36">
        <v>0.018300230141732838</v>
      </c>
      <c r="G28" s="35">
        <v>50.25435016426033</v>
      </c>
      <c r="H28" s="35">
        <v>128.31905307697852</v>
      </c>
      <c r="I28" s="35">
        <v>8.554613777167603</v>
      </c>
      <c r="J28" s="37">
        <v>0.06666674645764176</v>
      </c>
    </row>
    <row r="29" spans="2:10" ht="12.75">
      <c r="B29" s="29"/>
      <c r="C29" s="29">
        <v>4</v>
      </c>
      <c r="D29" s="30">
        <v>12143.1</v>
      </c>
      <c r="E29" s="30">
        <v>232.9</v>
      </c>
      <c r="F29" s="36">
        <v>0.019179616407671848</v>
      </c>
      <c r="G29" s="30">
        <v>47.87811184952772</v>
      </c>
      <c r="H29" s="30">
        <v>134.2</v>
      </c>
      <c r="I29" s="30">
        <v>7.8</v>
      </c>
      <c r="J29" s="37">
        <v>0.05812220566318927</v>
      </c>
    </row>
    <row r="30" spans="2:10" ht="12.75">
      <c r="B30" s="29">
        <v>1969</v>
      </c>
      <c r="C30" s="29" t="s">
        <v>319</v>
      </c>
      <c r="D30" s="30">
        <v>12204</v>
      </c>
      <c r="E30" s="30">
        <v>206.8</v>
      </c>
      <c r="F30" s="36">
        <v>0.016945263847918716</v>
      </c>
      <c r="G30" s="30">
        <v>47.16456079973779</v>
      </c>
      <c r="H30" s="30">
        <v>123.6</v>
      </c>
      <c r="I30" s="30">
        <v>10.7</v>
      </c>
      <c r="J30" s="37">
        <v>0.08656957928802589</v>
      </c>
    </row>
    <row r="31" spans="2:10" ht="12.75">
      <c r="B31" s="29"/>
      <c r="C31" s="29" t="s">
        <v>320</v>
      </c>
      <c r="D31" s="30">
        <v>12284.9</v>
      </c>
      <c r="E31" s="30">
        <v>253.8</v>
      </c>
      <c r="F31" s="36">
        <v>0.020659508827910688</v>
      </c>
      <c r="G31" s="30">
        <v>47.837865998095225</v>
      </c>
      <c r="H31" s="30">
        <v>114.5</v>
      </c>
      <c r="I31" s="30">
        <v>8.8</v>
      </c>
      <c r="J31" s="37">
        <v>0.07685589519650655</v>
      </c>
    </row>
    <row r="32" spans="2:10" ht="12.75">
      <c r="B32" s="29">
        <v>1970</v>
      </c>
      <c r="C32" s="29" t="s">
        <v>319</v>
      </c>
      <c r="D32" s="30">
        <v>12309.7</v>
      </c>
      <c r="E32" s="30">
        <v>298.6</v>
      </c>
      <c r="F32" s="36">
        <v>0.024257293029074634</v>
      </c>
      <c r="G32" s="30">
        <v>46.87517973630552</v>
      </c>
      <c r="H32" s="30">
        <v>120.7</v>
      </c>
      <c r="I32" s="30">
        <v>8.8</v>
      </c>
      <c r="J32" s="37">
        <v>0.07290803645401824</v>
      </c>
    </row>
    <row r="33" spans="2:10" ht="12.75">
      <c r="B33" s="29"/>
      <c r="C33" s="29" t="s">
        <v>320</v>
      </c>
      <c r="D33" s="30">
        <v>12347.5</v>
      </c>
      <c r="E33" s="30">
        <v>266.8</v>
      </c>
      <c r="F33" s="36">
        <v>0.02160761287710063</v>
      </c>
      <c r="G33" s="30">
        <v>47.62675035432274</v>
      </c>
      <c r="H33" s="30">
        <v>144.1</v>
      </c>
      <c r="I33" s="30">
        <v>14.6</v>
      </c>
      <c r="J33" s="37">
        <v>0.10131852879944483</v>
      </c>
    </row>
    <row r="34" spans="2:10" ht="12.75">
      <c r="B34" s="29">
        <v>1971</v>
      </c>
      <c r="C34" s="29" t="s">
        <v>319</v>
      </c>
      <c r="D34" s="35">
        <v>12404.61802554977</v>
      </c>
      <c r="E34" s="35">
        <v>301.0431247437747</v>
      </c>
      <c r="F34" s="36">
        <v>0.02426863319158371</v>
      </c>
      <c r="G34" s="35">
        <v>46.45345819674567</v>
      </c>
      <c r="H34" s="35">
        <v>156.52974574910075</v>
      </c>
      <c r="I34" s="35">
        <v>11.88082191780822</v>
      </c>
      <c r="J34" s="37">
        <v>0.07590136852871285</v>
      </c>
    </row>
    <row r="35" spans="2:10" ht="12.75">
      <c r="B35" s="29"/>
      <c r="C35" s="29" t="s">
        <v>320</v>
      </c>
      <c r="D35" s="30">
        <v>12475</v>
      </c>
      <c r="E35" s="30">
        <v>257.5</v>
      </c>
      <c r="F35" s="36">
        <v>0.02064128256513026</v>
      </c>
      <c r="G35" s="30">
        <v>46.97996793587174</v>
      </c>
      <c r="H35" s="30">
        <v>192.4</v>
      </c>
      <c r="I35" s="30">
        <v>15.2</v>
      </c>
      <c r="J35" s="37">
        <v>0.07900207900207899</v>
      </c>
    </row>
    <row r="36" spans="2:10" ht="12.75">
      <c r="B36" s="29">
        <v>1972</v>
      </c>
      <c r="C36" s="29" t="s">
        <v>319</v>
      </c>
      <c r="D36" s="35">
        <v>12610.208317561905</v>
      </c>
      <c r="E36" s="35">
        <v>417.99409712076897</v>
      </c>
      <c r="F36" s="36"/>
      <c r="G36" s="35"/>
      <c r="H36" s="35">
        <v>217.4524335983968</v>
      </c>
      <c r="I36" s="35">
        <v>11.88082191780822</v>
      </c>
      <c r="J36" s="37">
        <v>0.054636417358981504</v>
      </c>
    </row>
    <row r="37" spans="2:10" ht="12.75">
      <c r="B37" s="29"/>
      <c r="C37" s="29" t="s">
        <v>320</v>
      </c>
      <c r="D37" s="30">
        <v>12759.697</v>
      </c>
      <c r="E37" s="30">
        <v>466.54600000000005</v>
      </c>
      <c r="F37" s="36">
        <f>E37/D37</f>
        <v>0.03656403439674156</v>
      </c>
      <c r="G37" s="30"/>
      <c r="H37" s="30">
        <v>277.678</v>
      </c>
      <c r="I37" s="30"/>
      <c r="J37" s="39"/>
    </row>
    <row r="38" spans="2:10" ht="12.75">
      <c r="B38" s="29">
        <v>1973</v>
      </c>
      <c r="C38" s="29" t="s">
        <v>319</v>
      </c>
      <c r="D38" s="30">
        <v>12996.77</v>
      </c>
      <c r="E38" s="30">
        <v>445.21700000000004</v>
      </c>
      <c r="F38" s="36">
        <v>0.03425597283017242</v>
      </c>
      <c r="G38" s="30"/>
      <c r="H38" s="30">
        <v>282.793</v>
      </c>
      <c r="I38" s="30"/>
      <c r="J38" s="39"/>
    </row>
    <row r="39" spans="2:10" ht="12.75">
      <c r="B39" s="29"/>
      <c r="C39" s="29" t="s">
        <v>320</v>
      </c>
      <c r="D39" s="30">
        <v>13112.741</v>
      </c>
      <c r="E39" s="30">
        <v>457.41700000000003</v>
      </c>
      <c r="F39" s="36">
        <v>0.03488340080841985</v>
      </c>
      <c r="G39" s="30"/>
      <c r="H39" s="30">
        <v>323.137</v>
      </c>
      <c r="I39" s="30"/>
      <c r="J39" s="39"/>
    </row>
    <row r="40" spans="2:10" ht="12.75">
      <c r="B40" s="29">
        <v>1974</v>
      </c>
      <c r="C40" s="29" t="s">
        <v>319</v>
      </c>
      <c r="D40" s="30">
        <v>13132.234999999999</v>
      </c>
      <c r="E40" s="30">
        <v>484.347</v>
      </c>
      <c r="F40" s="36">
        <v>0.03688229764392733</v>
      </c>
      <c r="G40" s="30"/>
      <c r="H40" s="30">
        <v>308.281</v>
      </c>
      <c r="I40" s="30"/>
      <c r="J40" s="39"/>
    </row>
    <row r="41" spans="2:10" ht="12.75">
      <c r="B41" s="29"/>
      <c r="C41" s="29" t="s">
        <v>320</v>
      </c>
      <c r="D41" s="30">
        <v>13122.527</v>
      </c>
      <c r="E41" s="30">
        <v>434.505</v>
      </c>
      <c r="F41" s="36">
        <v>0.03311138167214287</v>
      </c>
      <c r="G41" s="30"/>
      <c r="H41" s="30">
        <v>398.007</v>
      </c>
      <c r="I41" s="30"/>
      <c r="J41" s="39"/>
    </row>
    <row r="42" spans="2:10" ht="12.75">
      <c r="B42" s="29">
        <v>1975</v>
      </c>
      <c r="C42" s="29" t="s">
        <v>319</v>
      </c>
      <c r="D42" s="30">
        <v>12650.273</v>
      </c>
      <c r="E42" s="30">
        <v>418.041</v>
      </c>
      <c r="F42" s="36">
        <v>0.0330460062008148</v>
      </c>
      <c r="G42" s="30"/>
      <c r="H42" s="30"/>
      <c r="I42" s="30"/>
      <c r="J42" s="39"/>
    </row>
    <row r="43" spans="2:10" ht="12.75">
      <c r="B43" s="29"/>
      <c r="C43" s="29" t="s">
        <v>324</v>
      </c>
      <c r="D43" s="30">
        <v>12549.062</v>
      </c>
      <c r="E43" s="30">
        <v>395.95300000000003</v>
      </c>
      <c r="F43" s="36">
        <v>0.03155239809955517</v>
      </c>
      <c r="G43" s="30"/>
      <c r="H43" s="30"/>
      <c r="I43" s="30"/>
      <c r="J43" s="39"/>
    </row>
    <row r="44" spans="2:10" ht="12.75">
      <c r="B44" s="29"/>
      <c r="C44" s="29" t="s">
        <v>325</v>
      </c>
      <c r="D44" s="30">
        <v>12457.36</v>
      </c>
      <c r="E44" s="30">
        <v>371.70799999999997</v>
      </c>
      <c r="F44" s="36">
        <v>0.029838424834796453</v>
      </c>
      <c r="G44" s="30"/>
      <c r="H44" s="30"/>
      <c r="I44" s="30"/>
      <c r="J44" s="39"/>
    </row>
    <row r="45" spans="2:10" ht="12.75">
      <c r="B45" s="17">
        <v>1976</v>
      </c>
      <c r="C45" s="17">
        <v>1</v>
      </c>
      <c r="D45" s="7">
        <v>12494.283</v>
      </c>
      <c r="E45" s="7">
        <v>333.387</v>
      </c>
      <c r="F45" s="36">
        <v>0.026683163811800966</v>
      </c>
      <c r="G45" s="7"/>
      <c r="H45" s="7"/>
      <c r="I45" s="7"/>
      <c r="J45" s="24"/>
    </row>
    <row r="46" spans="2:10" ht="12.75">
      <c r="B46" s="17"/>
      <c r="C46" s="17">
        <v>2</v>
      </c>
      <c r="D46" s="7">
        <v>12406.277</v>
      </c>
      <c r="E46" s="7">
        <v>342.082</v>
      </c>
      <c r="F46" s="36">
        <v>0.027573300193119984</v>
      </c>
      <c r="G46" s="7"/>
      <c r="H46" s="7"/>
      <c r="I46" s="7"/>
      <c r="J46" s="24"/>
    </row>
    <row r="47" spans="2:10" ht="12.75">
      <c r="B47" s="17"/>
      <c r="C47" s="17">
        <v>3</v>
      </c>
      <c r="D47" s="7">
        <v>12567.1</v>
      </c>
      <c r="E47" s="7">
        <v>437.5</v>
      </c>
      <c r="F47" s="36">
        <v>0.03481312315490447</v>
      </c>
      <c r="G47" s="7">
        <v>47.2</v>
      </c>
      <c r="H47" s="7">
        <v>666.9</v>
      </c>
      <c r="I47" s="7">
        <v>86</v>
      </c>
      <c r="J47" s="37">
        <v>0.12895486579697107</v>
      </c>
    </row>
    <row r="48" spans="2:10" ht="12.75">
      <c r="B48" s="17"/>
      <c r="C48" s="17">
        <v>4</v>
      </c>
      <c r="D48" s="7">
        <v>12520.7</v>
      </c>
      <c r="E48" s="7">
        <v>444.7</v>
      </c>
      <c r="F48" s="36">
        <v>0.03551718354405105</v>
      </c>
      <c r="G48" s="7">
        <v>45.5</v>
      </c>
      <c r="H48" s="7">
        <v>697</v>
      </c>
      <c r="I48" s="7">
        <v>128.5</v>
      </c>
      <c r="J48" s="37">
        <v>0.18436154949784792</v>
      </c>
    </row>
    <row r="49" spans="2:10" ht="12.75">
      <c r="B49" s="17">
        <v>1977</v>
      </c>
      <c r="C49" s="17">
        <v>1</v>
      </c>
      <c r="D49" s="7">
        <v>12441.9</v>
      </c>
      <c r="E49" s="7">
        <v>431.2</v>
      </c>
      <c r="F49" s="36">
        <v>0.03465708613636181</v>
      </c>
      <c r="G49" s="7">
        <v>44.4</v>
      </c>
      <c r="H49" s="7">
        <v>704.6</v>
      </c>
      <c r="I49" s="7">
        <v>144.8</v>
      </c>
      <c r="J49" s="37">
        <v>0.2055066704513199</v>
      </c>
    </row>
    <row r="50" spans="2:10" ht="12.75">
      <c r="B50" s="17"/>
      <c r="C50" s="17">
        <v>2</v>
      </c>
      <c r="D50" s="7">
        <v>12423</v>
      </c>
      <c r="E50" s="7">
        <v>411.4</v>
      </c>
      <c r="F50" s="36">
        <v>0.033115994526281896</v>
      </c>
      <c r="G50" s="7">
        <v>44.9</v>
      </c>
      <c r="H50" s="7">
        <v>680.1</v>
      </c>
      <c r="I50" s="7">
        <v>138.5</v>
      </c>
      <c r="J50" s="37">
        <v>0.20364652257021026</v>
      </c>
    </row>
    <row r="51" spans="2:10" ht="12.75">
      <c r="B51" s="17"/>
      <c r="C51" s="17">
        <v>3</v>
      </c>
      <c r="D51" s="7">
        <v>12413.2</v>
      </c>
      <c r="E51" s="7">
        <v>384.8</v>
      </c>
      <c r="F51" s="36">
        <v>0.030999258853478553</v>
      </c>
      <c r="G51" s="7">
        <v>46</v>
      </c>
      <c r="H51" s="7">
        <v>778.5</v>
      </c>
      <c r="I51" s="7">
        <v>155.4</v>
      </c>
      <c r="J51" s="37">
        <v>0.19961464354527939</v>
      </c>
    </row>
    <row r="52" spans="2:10" ht="12.75">
      <c r="B52" s="17"/>
      <c r="C52" s="17">
        <v>4</v>
      </c>
      <c r="D52" s="7">
        <v>12415.1</v>
      </c>
      <c r="E52" s="7">
        <v>377.3</v>
      </c>
      <c r="F52" s="36">
        <v>0.0303904116761041</v>
      </c>
      <c r="G52" s="7">
        <v>44.9</v>
      </c>
      <c r="H52" s="7">
        <v>832.4</v>
      </c>
      <c r="I52" s="7">
        <v>163.1</v>
      </c>
      <c r="J52" s="37">
        <v>0.19593945218644881</v>
      </c>
    </row>
    <row r="53" spans="2:10" ht="12.75">
      <c r="B53" s="17">
        <f>B49+1</f>
        <v>1978</v>
      </c>
      <c r="C53" s="17">
        <v>1</v>
      </c>
      <c r="D53" s="7">
        <v>12308.3</v>
      </c>
      <c r="E53" s="7">
        <v>368.4</v>
      </c>
      <c r="F53" s="36">
        <v>0.02993102215578106</v>
      </c>
      <c r="G53" s="7">
        <v>44.7</v>
      </c>
      <c r="H53" s="7">
        <v>930.4</v>
      </c>
      <c r="I53" s="7">
        <v>213.6</v>
      </c>
      <c r="J53" s="37">
        <v>0.2295786758383491</v>
      </c>
    </row>
    <row r="54" spans="2:10" ht="12.75">
      <c r="B54" s="17"/>
      <c r="C54" s="17">
        <v>2</v>
      </c>
      <c r="D54" s="7">
        <v>12187.1</v>
      </c>
      <c r="E54" s="7">
        <v>366.3</v>
      </c>
      <c r="F54" s="36">
        <v>0.030056371080897013</v>
      </c>
      <c r="G54" s="7">
        <v>44.1</v>
      </c>
      <c r="H54" s="7">
        <v>936.6</v>
      </c>
      <c r="I54" s="7">
        <v>238</v>
      </c>
      <c r="J54" s="37">
        <v>0.25411061285500747</v>
      </c>
    </row>
    <row r="55" spans="2:10" ht="12.75">
      <c r="B55" s="17"/>
      <c r="C55" s="17">
        <v>3</v>
      </c>
      <c r="D55" s="7">
        <v>12146.4</v>
      </c>
      <c r="E55" s="7">
        <v>336</v>
      </c>
      <c r="F55" s="36">
        <v>0.027662517289073308</v>
      </c>
      <c r="G55" s="7">
        <v>45.7</v>
      </c>
      <c r="H55" s="7">
        <v>1014</v>
      </c>
      <c r="I55" s="7">
        <v>261.3</v>
      </c>
      <c r="J55" s="37">
        <v>0.2576923076923077</v>
      </c>
    </row>
    <row r="56" spans="2:10" ht="12.75">
      <c r="B56" s="17"/>
      <c r="C56" s="17">
        <v>4</v>
      </c>
      <c r="D56" s="7">
        <v>12081.3</v>
      </c>
      <c r="E56" s="7">
        <v>316.6</v>
      </c>
      <c r="F56" s="36">
        <v>0.02620578911209887</v>
      </c>
      <c r="G56" s="7">
        <v>44.4</v>
      </c>
      <c r="H56" s="7">
        <v>1083.3</v>
      </c>
      <c r="I56" s="7">
        <v>307.1</v>
      </c>
      <c r="J56" s="37">
        <v>0.28348564571217577</v>
      </c>
    </row>
    <row r="57" spans="2:10" ht="12.75">
      <c r="B57" s="17">
        <f>B53+1</f>
        <v>1979</v>
      </c>
      <c r="C57" s="17">
        <v>1</v>
      </c>
      <c r="D57" s="7">
        <v>11981.3</v>
      </c>
      <c r="E57" s="7">
        <v>322.1</v>
      </c>
      <c r="F57" s="36">
        <v>0.02688356021466786</v>
      </c>
      <c r="G57" s="7">
        <v>43.3</v>
      </c>
      <c r="H57" s="7">
        <v>1139.6</v>
      </c>
      <c r="I57" s="7">
        <v>355.9</v>
      </c>
      <c r="J57" s="37">
        <v>0.3123025623025623</v>
      </c>
    </row>
    <row r="58" spans="2:10" ht="12.75">
      <c r="B58" s="17"/>
      <c r="C58" s="17">
        <v>2</v>
      </c>
      <c r="D58" s="7">
        <v>11896</v>
      </c>
      <c r="E58" s="7">
        <v>313.7</v>
      </c>
      <c r="F58" s="36">
        <v>0.02637020847343645</v>
      </c>
      <c r="G58" s="7">
        <v>43.3</v>
      </c>
      <c r="H58" s="7">
        <v>1128</v>
      </c>
      <c r="I58" s="7">
        <v>404.1</v>
      </c>
      <c r="J58" s="37">
        <v>0.35824468085106387</v>
      </c>
    </row>
    <row r="59" spans="2:10" ht="12.75">
      <c r="B59" s="17"/>
      <c r="C59" s="17">
        <v>3</v>
      </c>
      <c r="D59" s="7">
        <v>11886</v>
      </c>
      <c r="E59" s="7">
        <v>319</v>
      </c>
      <c r="F59" s="36">
        <v>0.026838297156318358</v>
      </c>
      <c r="G59" s="7">
        <v>44.9</v>
      </c>
      <c r="H59" s="7">
        <v>1219.2</v>
      </c>
      <c r="I59" s="7">
        <v>477.5</v>
      </c>
      <c r="J59" s="37">
        <v>0.3916502624671916</v>
      </c>
    </row>
    <row r="60" spans="2:10" ht="12.75">
      <c r="B60" s="17"/>
      <c r="C60" s="17">
        <v>4</v>
      </c>
      <c r="D60" s="7">
        <v>11821</v>
      </c>
      <c r="E60" s="7">
        <v>316.2</v>
      </c>
      <c r="F60" s="36">
        <v>0.026749006006260043</v>
      </c>
      <c r="G60" s="7">
        <v>44.3</v>
      </c>
      <c r="H60" s="7">
        <v>1334.3</v>
      </c>
      <c r="I60" s="7">
        <v>541.2</v>
      </c>
      <c r="J60" s="37">
        <v>0.40560593569662</v>
      </c>
    </row>
    <row r="61" spans="2:10" ht="12.75">
      <c r="B61" s="17">
        <f>B57+1</f>
        <v>1980</v>
      </c>
      <c r="C61" s="17">
        <v>1</v>
      </c>
      <c r="D61" s="7">
        <v>11646.3</v>
      </c>
      <c r="E61" s="7">
        <v>303.4</v>
      </c>
      <c r="F61" s="36">
        <v>0.026051192224139857</v>
      </c>
      <c r="G61" s="7">
        <v>43.2</v>
      </c>
      <c r="H61" s="7">
        <v>1470.8</v>
      </c>
      <c r="I61" s="7">
        <v>643.2</v>
      </c>
      <c r="J61" s="37">
        <v>0.437313026924123</v>
      </c>
    </row>
    <row r="62" spans="2:10" ht="12.75">
      <c r="B62" s="17"/>
      <c r="C62" s="17">
        <v>2</v>
      </c>
      <c r="D62" s="7">
        <v>11387.7</v>
      </c>
      <c r="E62" s="7">
        <v>312.3</v>
      </c>
      <c r="F62" s="36">
        <v>0.0274243262467399</v>
      </c>
      <c r="G62" s="7">
        <v>42.6</v>
      </c>
      <c r="H62" s="7">
        <v>1439.6</v>
      </c>
      <c r="I62" s="7">
        <v>670.7</v>
      </c>
      <c r="J62" s="37">
        <v>0.46589330369547105</v>
      </c>
    </row>
    <row r="63" spans="2:10" ht="12.75">
      <c r="B63" s="17"/>
      <c r="C63" s="17">
        <v>3</v>
      </c>
      <c r="D63" s="7">
        <v>11341.1</v>
      </c>
      <c r="E63" s="7">
        <v>306.8</v>
      </c>
      <c r="F63" s="36">
        <v>0.027052049624815937</v>
      </c>
      <c r="G63" s="7">
        <v>44.2</v>
      </c>
      <c r="H63" s="7">
        <v>1494.5</v>
      </c>
      <c r="I63" s="7">
        <v>724.3</v>
      </c>
      <c r="J63" s="37">
        <v>0.4846436935429909</v>
      </c>
    </row>
    <row r="64" spans="2:10" ht="12.75">
      <c r="B64" s="17"/>
      <c r="C64" s="17">
        <v>4</v>
      </c>
      <c r="D64" s="7">
        <v>11239.9</v>
      </c>
      <c r="E64" s="7">
        <v>284.4</v>
      </c>
      <c r="F64" s="36">
        <v>0.025302716216336445</v>
      </c>
      <c r="G64" s="7">
        <v>44.2</v>
      </c>
      <c r="H64" s="7">
        <v>1620.3</v>
      </c>
      <c r="I64" s="7">
        <v>813.1</v>
      </c>
      <c r="J64" s="37">
        <v>0.5018206504968216</v>
      </c>
    </row>
    <row r="65" spans="2:10" ht="12.75">
      <c r="B65" s="17">
        <f>B61+1</f>
        <v>1981</v>
      </c>
      <c r="C65" s="17">
        <v>1</v>
      </c>
      <c r="D65" s="7">
        <v>11112.1</v>
      </c>
      <c r="E65" s="7">
        <v>262.3</v>
      </c>
      <c r="F65" s="36">
        <v>0.023604899163974406</v>
      </c>
      <c r="G65" s="7">
        <v>42.1</v>
      </c>
      <c r="H65" s="7">
        <v>1741.4</v>
      </c>
      <c r="I65" s="7">
        <v>942</v>
      </c>
      <c r="J65" s="37">
        <v>0.5409440679912714</v>
      </c>
    </row>
    <row r="66" spans="2:10" ht="12.75">
      <c r="B66" s="17"/>
      <c r="C66" s="17">
        <v>2</v>
      </c>
      <c r="D66" s="7">
        <v>11017</v>
      </c>
      <c r="E66" s="7">
        <v>261.2</v>
      </c>
      <c r="F66" s="36">
        <v>0.023708813651629298</v>
      </c>
      <c r="G66" s="7">
        <v>42.2</v>
      </c>
      <c r="H66" s="7">
        <v>1783.5</v>
      </c>
      <c r="I66" s="7">
        <v>999.1</v>
      </c>
      <c r="J66" s="37">
        <v>0.5601906363891225</v>
      </c>
    </row>
    <row r="67" spans="2:10" ht="12.75">
      <c r="B67" s="17"/>
      <c r="C67" s="17">
        <v>3</v>
      </c>
      <c r="D67" s="7">
        <v>11009</v>
      </c>
      <c r="E67" s="7">
        <v>261.2</v>
      </c>
      <c r="F67" s="36">
        <v>0.023726042329003542</v>
      </c>
      <c r="G67" s="7">
        <v>43.8</v>
      </c>
      <c r="H67" s="7">
        <v>1877.8</v>
      </c>
      <c r="I67" s="7">
        <v>1053.5</v>
      </c>
      <c r="J67" s="37">
        <v>0.5610288635637448</v>
      </c>
    </row>
    <row r="68" spans="2:10" ht="12.75">
      <c r="B68" s="17"/>
      <c r="C68" s="17">
        <v>4</v>
      </c>
      <c r="D68" s="7">
        <v>10930.7</v>
      </c>
      <c r="E68" s="7">
        <v>255.1</v>
      </c>
      <c r="F68" s="36">
        <v>0.023337938100945043</v>
      </c>
      <c r="G68" s="7">
        <v>43.3</v>
      </c>
      <c r="H68" s="7">
        <v>1988.2</v>
      </c>
      <c r="I68" s="7">
        <v>1168.5</v>
      </c>
      <c r="J68" s="37">
        <v>0.5877175334473392</v>
      </c>
    </row>
    <row r="69" spans="2:10" ht="12.75">
      <c r="B69" s="17">
        <f>B65+1</f>
        <v>1982</v>
      </c>
      <c r="C69" s="17">
        <v>1</v>
      </c>
      <c r="D69" s="7">
        <v>10893.6</v>
      </c>
      <c r="E69" s="7">
        <v>244.3</v>
      </c>
      <c r="F69" s="36">
        <v>0.022426011603143132</v>
      </c>
      <c r="G69" s="7">
        <v>42.2</v>
      </c>
      <c r="H69" s="7">
        <v>2062.5</v>
      </c>
      <c r="I69" s="7">
        <v>1285.1</v>
      </c>
      <c r="J69" s="37">
        <v>0.6230787878787878</v>
      </c>
    </row>
    <row r="70" spans="2:10" ht="12.75">
      <c r="B70" s="17"/>
      <c r="C70" s="17">
        <v>2</v>
      </c>
      <c r="D70" s="7">
        <v>10893.9</v>
      </c>
      <c r="E70" s="7">
        <v>254.7</v>
      </c>
      <c r="F70" s="36">
        <v>0.023380056728995124</v>
      </c>
      <c r="G70" s="7">
        <v>42.2</v>
      </c>
      <c r="H70" s="7">
        <v>2038.5</v>
      </c>
      <c r="I70" s="7">
        <v>1286.9</v>
      </c>
      <c r="J70" s="37">
        <v>0.6312975226882512</v>
      </c>
    </row>
    <row r="71" spans="2:10" ht="12.75">
      <c r="B71" s="17"/>
      <c r="C71" s="17">
        <v>3</v>
      </c>
      <c r="D71" s="7">
        <v>10875.5</v>
      </c>
      <c r="E71" s="7">
        <v>262.3</v>
      </c>
      <c r="F71" s="36">
        <v>0.024118431336490276</v>
      </c>
      <c r="G71" s="7">
        <v>43.7</v>
      </c>
      <c r="H71" s="7">
        <v>2134</v>
      </c>
      <c r="I71" s="7">
        <v>1298</v>
      </c>
      <c r="J71" s="37">
        <v>0.6082474226804123</v>
      </c>
    </row>
    <row r="72" spans="2:10" ht="12.75">
      <c r="B72" s="17"/>
      <c r="C72" s="17">
        <v>4</v>
      </c>
      <c r="D72" s="7">
        <v>10866.3</v>
      </c>
      <c r="E72" s="7">
        <v>262.2</v>
      </c>
      <c r="F72" s="36">
        <v>0.024129648546423348</v>
      </c>
      <c r="G72" s="7">
        <v>42.2</v>
      </c>
      <c r="H72" s="7">
        <v>2234.8</v>
      </c>
      <c r="I72" s="7">
        <v>1398.7</v>
      </c>
      <c r="J72" s="37">
        <v>0.6258725613030248</v>
      </c>
    </row>
    <row r="73" spans="2:10" ht="12.75">
      <c r="B73" s="17">
        <f>B69+1</f>
        <v>1983</v>
      </c>
      <c r="C73" s="17">
        <v>1</v>
      </c>
      <c r="D73" s="7">
        <v>10745.1</v>
      </c>
      <c r="E73" s="7">
        <v>236.6</v>
      </c>
      <c r="F73" s="36">
        <v>0.022019339047565867</v>
      </c>
      <c r="G73" s="7">
        <v>42</v>
      </c>
      <c r="H73" s="7">
        <v>2319.8</v>
      </c>
      <c r="I73" s="7">
        <v>1510</v>
      </c>
      <c r="J73" s="37">
        <v>0.6509181826019484</v>
      </c>
    </row>
    <row r="74" spans="2:10" ht="12.75">
      <c r="B74" s="17"/>
      <c r="C74" s="17">
        <v>2</v>
      </c>
      <c r="D74" s="7">
        <v>10804.4</v>
      </c>
      <c r="E74" s="7">
        <v>252.2</v>
      </c>
      <c r="F74" s="36">
        <v>0.023342342008811225</v>
      </c>
      <c r="G74" s="7">
        <v>41.5</v>
      </c>
      <c r="H74" s="7">
        <v>2256</v>
      </c>
      <c r="I74" s="7">
        <v>1504.2</v>
      </c>
      <c r="J74" s="37">
        <v>0.6667553191489362</v>
      </c>
    </row>
    <row r="75" spans="2:10" ht="12.75">
      <c r="B75" s="17"/>
      <c r="C75" s="17">
        <v>3</v>
      </c>
      <c r="D75" s="7">
        <v>10818</v>
      </c>
      <c r="E75" s="7">
        <v>249</v>
      </c>
      <c r="F75" s="36">
        <v>0.023017193566278425</v>
      </c>
      <c r="G75" s="7">
        <v>42.4</v>
      </c>
      <c r="H75" s="7">
        <v>2335</v>
      </c>
      <c r="I75" s="7">
        <v>1576.8</v>
      </c>
      <c r="J75" s="37">
        <v>0.6752890792291221</v>
      </c>
    </row>
    <row r="76" spans="2:10" ht="12.75">
      <c r="B76" s="17"/>
      <c r="C76" s="17">
        <v>4</v>
      </c>
      <c r="D76" s="7">
        <v>10776.5</v>
      </c>
      <c r="E76" s="7">
        <v>245.2</v>
      </c>
      <c r="F76" s="36">
        <v>0.02275321300978982</v>
      </c>
      <c r="G76" s="7">
        <v>41.4</v>
      </c>
      <c r="H76" s="7">
        <v>2433.7</v>
      </c>
      <c r="I76" s="7">
        <v>1701.1</v>
      </c>
      <c r="J76" s="37">
        <v>0.6989768664995686</v>
      </c>
    </row>
    <row r="77" spans="2:10" ht="12.75">
      <c r="B77" s="17">
        <f>B73+1</f>
        <v>1984</v>
      </c>
      <c r="C77" s="17">
        <v>1</v>
      </c>
      <c r="D77" s="7">
        <v>10564.3</v>
      </c>
      <c r="E77" s="7">
        <v>198.3</v>
      </c>
      <c r="F77" s="36">
        <v>0.01877076569200042</v>
      </c>
      <c r="G77" s="7">
        <v>41.2</v>
      </c>
      <c r="H77" s="7">
        <v>2639.8</v>
      </c>
      <c r="I77" s="7">
        <v>1869.3</v>
      </c>
      <c r="J77" s="37">
        <v>0.7081218274111675</v>
      </c>
    </row>
    <row r="78" spans="2:10" ht="12.75">
      <c r="B78" s="17"/>
      <c r="C78" s="17">
        <v>2</v>
      </c>
      <c r="D78" s="7">
        <v>10481.8</v>
      </c>
      <c r="E78" s="7">
        <v>187.8</v>
      </c>
      <c r="F78" s="36">
        <v>0.017916770020416344</v>
      </c>
      <c r="G78" s="7">
        <v>40.3</v>
      </c>
      <c r="H78" s="7">
        <v>2644.9</v>
      </c>
      <c r="I78" s="7">
        <v>1876.7</v>
      </c>
      <c r="J78" s="37">
        <v>0.7095542364550644</v>
      </c>
    </row>
    <row r="79" spans="2:10" ht="12.75">
      <c r="B79" s="17"/>
      <c r="C79" s="17">
        <v>3</v>
      </c>
      <c r="D79" s="7">
        <v>10483.9</v>
      </c>
      <c r="E79" s="7">
        <v>189</v>
      </c>
      <c r="F79" s="36">
        <v>0.01802764238499032</v>
      </c>
      <c r="G79" s="7">
        <v>41.7</v>
      </c>
      <c r="H79" s="7">
        <v>2710.4</v>
      </c>
      <c r="I79" s="7">
        <v>1973</v>
      </c>
      <c r="J79" s="37">
        <v>0.7279368358913814</v>
      </c>
    </row>
    <row r="80" spans="2:10" ht="12.75">
      <c r="B80" s="17"/>
      <c r="C80" s="17">
        <v>4</v>
      </c>
      <c r="D80" s="7">
        <v>10359</v>
      </c>
      <c r="E80" s="7">
        <v>184.9</v>
      </c>
      <c r="F80" s="36">
        <v>0.017849213244521673</v>
      </c>
      <c r="G80" s="7">
        <v>40.7</v>
      </c>
      <c r="H80" s="7">
        <v>2869.3</v>
      </c>
      <c r="I80" s="7">
        <v>2152.8</v>
      </c>
      <c r="J80" s="37">
        <v>0.7502875265744259</v>
      </c>
    </row>
    <row r="81" spans="2:10" ht="12.75">
      <c r="B81" s="17">
        <f>B77+1</f>
        <v>1985</v>
      </c>
      <c r="C81" s="17">
        <v>1</v>
      </c>
      <c r="D81" s="7">
        <v>10325.5</v>
      </c>
      <c r="E81" s="7">
        <v>176.2</v>
      </c>
      <c r="F81" s="36">
        <v>0.017064548932255095</v>
      </c>
      <c r="G81" s="7">
        <v>40</v>
      </c>
      <c r="H81" s="7">
        <v>2924.6</v>
      </c>
      <c r="I81" s="7">
        <v>2233.2</v>
      </c>
      <c r="J81" s="37">
        <v>0.7635916022703959</v>
      </c>
    </row>
    <row r="82" spans="2:10" ht="12.75">
      <c r="B82" s="17"/>
      <c r="C82" s="17">
        <v>2</v>
      </c>
      <c r="D82" s="7">
        <v>10304.5</v>
      </c>
      <c r="E82" s="7">
        <v>175</v>
      </c>
      <c r="F82" s="36">
        <v>0.016982871560968508</v>
      </c>
      <c r="G82" s="7">
        <v>39.3</v>
      </c>
      <c r="H82" s="7">
        <v>2892.2</v>
      </c>
      <c r="I82" s="7">
        <v>2247.7</v>
      </c>
      <c r="J82" s="37">
        <v>0.777159255929742</v>
      </c>
    </row>
    <row r="83" spans="2:10" ht="12.75">
      <c r="B83" s="17"/>
      <c r="C83" s="17">
        <v>3</v>
      </c>
      <c r="D83" s="7">
        <v>10381.3</v>
      </c>
      <c r="E83" s="7">
        <v>178.9</v>
      </c>
      <c r="F83" s="36">
        <v>0.017232909173224936</v>
      </c>
      <c r="G83" s="7">
        <v>41.1</v>
      </c>
      <c r="H83" s="7">
        <v>2889.9</v>
      </c>
      <c r="I83" s="7">
        <v>2222.2</v>
      </c>
      <c r="J83" s="37">
        <v>0.7689539430430118</v>
      </c>
    </row>
    <row r="84" spans="2:10" ht="12.75">
      <c r="B84" s="17"/>
      <c r="C84" s="17">
        <v>4</v>
      </c>
      <c r="D84" s="7">
        <v>10411.5</v>
      </c>
      <c r="E84" s="7">
        <v>164.9</v>
      </c>
      <c r="F84" s="36">
        <v>0.015838255774864335</v>
      </c>
      <c r="G84" s="7">
        <v>41</v>
      </c>
      <c r="H84" s="7">
        <v>2934</v>
      </c>
      <c r="I84" s="7">
        <v>2295.9</v>
      </c>
      <c r="J84" s="37">
        <v>0.7825153374233129</v>
      </c>
    </row>
    <row r="85" spans="2:10" ht="12.75">
      <c r="B85" s="17">
        <f>B81+1</f>
        <v>1986</v>
      </c>
      <c r="C85" s="17">
        <v>1</v>
      </c>
      <c r="D85" s="7">
        <v>10434.8</v>
      </c>
      <c r="E85" s="7">
        <v>165.2</v>
      </c>
      <c r="F85" s="36">
        <v>0.01583164028059953</v>
      </c>
      <c r="G85" s="7">
        <v>39.9</v>
      </c>
      <c r="H85" s="7">
        <v>2969.1</v>
      </c>
      <c r="I85" s="7">
        <v>2340.9</v>
      </c>
      <c r="J85" s="37">
        <v>0.7884207335556229</v>
      </c>
    </row>
    <row r="86" spans="2:10" ht="12.75">
      <c r="B86" s="17"/>
      <c r="C86" s="17">
        <v>2</v>
      </c>
      <c r="D86" s="7">
        <v>10779.1</v>
      </c>
      <c r="E86" s="7">
        <v>164.9</v>
      </c>
      <c r="F86" s="36">
        <v>0.015298123219934874</v>
      </c>
      <c r="G86" s="7">
        <v>39.9</v>
      </c>
      <c r="H86" s="7">
        <v>2950.3</v>
      </c>
      <c r="I86" s="7">
        <v>2356.1</v>
      </c>
      <c r="J86" s="37">
        <v>0.7985967528725891</v>
      </c>
    </row>
    <row r="87" spans="2:10" ht="12.75">
      <c r="B87" s="17"/>
      <c r="C87" s="17">
        <v>3</v>
      </c>
      <c r="D87" s="7">
        <v>10886.6</v>
      </c>
      <c r="E87" s="7">
        <v>152.3</v>
      </c>
      <c r="F87" s="36">
        <v>0.0139896753807433</v>
      </c>
      <c r="G87" s="7">
        <v>41</v>
      </c>
      <c r="H87" s="7">
        <v>2943.5</v>
      </c>
      <c r="I87" s="7">
        <v>2382.6</v>
      </c>
      <c r="J87" s="37">
        <v>0.8094445388143366</v>
      </c>
    </row>
    <row r="88" spans="2:10" ht="12.75">
      <c r="B88" s="17"/>
      <c r="C88" s="17">
        <v>4</v>
      </c>
      <c r="D88" s="7">
        <v>10961.3</v>
      </c>
      <c r="E88" s="7">
        <v>146.4</v>
      </c>
      <c r="F88" s="36">
        <v>0.013356080027004098</v>
      </c>
      <c r="G88" s="7">
        <v>40.3</v>
      </c>
      <c r="H88" s="7">
        <v>2912.7</v>
      </c>
      <c r="I88" s="7">
        <v>2362.5</v>
      </c>
      <c r="J88" s="37">
        <v>0.8111031002162942</v>
      </c>
    </row>
    <row r="89" spans="2:10" ht="12.75">
      <c r="B89" s="17">
        <f>B85+1</f>
        <v>1987</v>
      </c>
      <c r="C89" s="17">
        <v>1</v>
      </c>
      <c r="D89" s="7">
        <v>10976.7</v>
      </c>
      <c r="E89" s="7">
        <v>139.7</v>
      </c>
      <c r="F89" s="36">
        <v>0.012726958011059789</v>
      </c>
      <c r="G89" s="7">
        <v>39.3</v>
      </c>
      <c r="H89" s="7">
        <v>3011.3</v>
      </c>
      <c r="I89" s="7">
        <v>2466.4</v>
      </c>
      <c r="J89" s="37">
        <v>0.8190482515856938</v>
      </c>
    </row>
    <row r="92" ht="12.75">
      <c r="C92" s="1" t="s">
        <v>395</v>
      </c>
    </row>
    <row r="93" ht="12.75">
      <c r="C93" t="s">
        <v>300</v>
      </c>
    </row>
    <row r="94" ht="12.75">
      <c r="C94" s="40" t="s">
        <v>350</v>
      </c>
    </row>
    <row r="95" ht="12.75">
      <c r="C95" s="46" t="s">
        <v>351</v>
      </c>
    </row>
    <row r="97" spans="3:6" ht="76.5">
      <c r="C97" s="29"/>
      <c r="D97" s="31" t="s">
        <v>232</v>
      </c>
      <c r="E97" s="34" t="s">
        <v>233</v>
      </c>
      <c r="F97" s="31" t="s">
        <v>299</v>
      </c>
    </row>
    <row r="98" spans="3:6" ht="12.75">
      <c r="C98" s="41">
        <v>1964</v>
      </c>
      <c r="D98" s="45">
        <v>0.0242559949046083</v>
      </c>
      <c r="E98" s="38">
        <v>49.449842438103694</v>
      </c>
      <c r="F98" s="23">
        <v>0.05360169698605914</v>
      </c>
    </row>
    <row r="99" spans="3:6" ht="12.75">
      <c r="C99" s="41">
        <v>1965</v>
      </c>
      <c r="D99" s="37">
        <v>0.024687859351407094</v>
      </c>
      <c r="E99" s="38">
        <v>47.65830690063797</v>
      </c>
      <c r="F99" s="23">
        <v>0.040372796184161966</v>
      </c>
    </row>
    <row r="100" spans="3:6" ht="12.75">
      <c r="C100" s="41">
        <v>1966</v>
      </c>
      <c r="D100" s="37">
        <v>0.027744351503867226</v>
      </c>
      <c r="E100" s="38">
        <v>47.9017387910892</v>
      </c>
      <c r="F100" s="23">
        <v>0.04121524911811718</v>
      </c>
    </row>
    <row r="101" spans="3:6" ht="12.75">
      <c r="C101" s="41">
        <v>1967</v>
      </c>
      <c r="D101" s="37">
        <v>0.025005791787556245</v>
      </c>
      <c r="E101" s="38">
        <v>47.99152043210809</v>
      </c>
      <c r="F101" s="23">
        <v>0.06006976741101148</v>
      </c>
    </row>
    <row r="102" spans="3:6" ht="12.75">
      <c r="C102" s="41">
        <v>1968</v>
      </c>
      <c r="D102" s="37">
        <v>0.020586935648800656</v>
      </c>
      <c r="E102" s="38">
        <v>47.877371377754244</v>
      </c>
      <c r="F102" s="23">
        <v>0.06382477269587421</v>
      </c>
    </row>
    <row r="103" spans="3:6" ht="12.75">
      <c r="C103" s="41">
        <v>1969</v>
      </c>
      <c r="D103" s="37">
        <v>0.0188023863379147</v>
      </c>
      <c r="E103" s="38">
        <v>47.501213398916505</v>
      </c>
      <c r="F103" s="23">
        <v>0.08171273724226621</v>
      </c>
    </row>
    <row r="104" spans="3:6" ht="12.75">
      <c r="C104" s="41">
        <v>1970</v>
      </c>
      <c r="D104" s="37">
        <v>0.022932452953087632</v>
      </c>
      <c r="E104" s="38">
        <v>47.25096504531413</v>
      </c>
      <c r="F104" s="23">
        <v>0.08711328262673154</v>
      </c>
    </row>
    <row r="105" spans="3:6" ht="12.75">
      <c r="C105" s="41">
        <v>1971</v>
      </c>
      <c r="D105" s="37">
        <v>0.022454957878356982</v>
      </c>
      <c r="E105" s="38">
        <v>46.71671306630871</v>
      </c>
      <c r="F105" s="23">
        <v>0.07745172376539591</v>
      </c>
    </row>
    <row r="106" spans="3:6" ht="12.75">
      <c r="C106" s="41">
        <v>1972</v>
      </c>
      <c r="D106" s="37"/>
      <c r="E106" s="43">
        <f>E$105+(E$111-E$105)*(1/6)</f>
        <v>46.43892755525725</v>
      </c>
      <c r="F106" s="23">
        <v>0.054636417358981504</v>
      </c>
    </row>
    <row r="107" spans="3:6" ht="12.75">
      <c r="C107" s="41">
        <v>1973</v>
      </c>
      <c r="D107" s="37">
        <v>0.03456968681929613</v>
      </c>
      <c r="E107" s="43">
        <f>E$105+(E$111-E$105)*(2/6)</f>
        <v>46.1611420442058</v>
      </c>
      <c r="F107" s="44">
        <f>F$106+(F$111-F$106)*(1/5)</f>
        <v>0.08394449832484813</v>
      </c>
    </row>
    <row r="108" spans="3:6" ht="12.75">
      <c r="C108" s="41">
        <v>1974</v>
      </c>
      <c r="D108" s="37">
        <v>0.0349968396580351</v>
      </c>
      <c r="E108" s="43">
        <f>E$105+(E$111-E$105)*(3/6)</f>
        <v>45.883356533154355</v>
      </c>
      <c r="F108" s="44">
        <f>F$106+(F$111-F$106)*(2/5)</f>
        <v>0.11325257929071475</v>
      </c>
    </row>
    <row r="109" spans="3:6" ht="12.75">
      <c r="C109" s="41">
        <v>1975</v>
      </c>
      <c r="D109" s="37">
        <v>0.03187070883399531</v>
      </c>
      <c r="E109" s="43">
        <f>E$105+(E$111-E$105)*(4/6)</f>
        <v>45.6055710221029</v>
      </c>
      <c r="F109" s="44">
        <f>F$106+(F$111-F$106)*(3/5)</f>
        <v>0.14256066025658137</v>
      </c>
    </row>
    <row r="110" spans="3:6" ht="12.75">
      <c r="C110" s="42">
        <v>1976</v>
      </c>
      <c r="D110" s="37">
        <v>0.031146692675969118</v>
      </c>
      <c r="E110" s="43">
        <f>E$105+(E$111-E$105)*(5/6)</f>
        <v>45.327785511051445</v>
      </c>
      <c r="F110" s="44">
        <f>F$106+(F$111-F$106)*(4/5)</f>
        <v>0.171868741222448</v>
      </c>
    </row>
    <row r="111" spans="3:6" ht="12.75">
      <c r="C111" s="42">
        <v>1977</v>
      </c>
      <c r="D111" s="37">
        <v>0.03229068779805659</v>
      </c>
      <c r="E111" s="38">
        <v>45.05</v>
      </c>
      <c r="F111" s="23">
        <v>0.2011768221883146</v>
      </c>
    </row>
    <row r="112" spans="3:6" ht="12.75">
      <c r="C112" s="42">
        <v>1978</v>
      </c>
      <c r="D112" s="37">
        <v>0.028463924909462562</v>
      </c>
      <c r="E112" s="38">
        <v>44.725</v>
      </c>
      <c r="F112" s="23">
        <v>0.25621681052446</v>
      </c>
    </row>
    <row r="113" spans="3:6" ht="12.75">
      <c r="C113" s="42">
        <v>1979</v>
      </c>
      <c r="D113" s="37">
        <v>0.026710267962670675</v>
      </c>
      <c r="E113" s="38">
        <v>43.95</v>
      </c>
      <c r="F113" s="23">
        <v>0.3669508603293594</v>
      </c>
    </row>
    <row r="114" spans="3:6" ht="12.75">
      <c r="C114" s="42">
        <v>1980</v>
      </c>
      <c r="D114" s="37">
        <v>0.026457571078008037</v>
      </c>
      <c r="E114" s="38">
        <v>43.55</v>
      </c>
      <c r="F114" s="23">
        <v>0.4724176686648517</v>
      </c>
    </row>
    <row r="115" spans="3:6" ht="12.75">
      <c r="C115" s="42">
        <v>1981</v>
      </c>
      <c r="D115" s="37">
        <v>0.023594423311388075</v>
      </c>
      <c r="E115" s="38">
        <v>42.85</v>
      </c>
      <c r="F115" s="23">
        <v>0.5624702753478694</v>
      </c>
    </row>
    <row r="116" spans="3:6" ht="12.75">
      <c r="C116" s="42">
        <v>1982</v>
      </c>
      <c r="D116" s="37">
        <v>0.023513537053762967</v>
      </c>
      <c r="E116" s="38">
        <v>42.575</v>
      </c>
      <c r="F116" s="23">
        <v>0.622124073637619</v>
      </c>
    </row>
    <row r="117" spans="3:6" ht="12.75">
      <c r="C117" s="42">
        <v>1983</v>
      </c>
      <c r="D117" s="37">
        <v>0.022783021908111333</v>
      </c>
      <c r="E117" s="38">
        <v>41.825</v>
      </c>
      <c r="F117" s="23">
        <v>0.6729848618698938</v>
      </c>
    </row>
    <row r="118" spans="3:6" ht="12.75">
      <c r="C118" s="42">
        <v>1984</v>
      </c>
      <c r="D118" s="37">
        <v>0.01814109783548219</v>
      </c>
      <c r="E118" s="38">
        <v>40.975</v>
      </c>
      <c r="F118" s="23">
        <v>0.7239751065830098</v>
      </c>
    </row>
    <row r="119" spans="3:6" ht="12.75">
      <c r="C119" s="42">
        <v>1985</v>
      </c>
      <c r="D119" s="37">
        <v>0.016779646360328217</v>
      </c>
      <c r="E119" s="38">
        <v>40.35</v>
      </c>
      <c r="F119" s="23">
        <v>0.7730550346666156</v>
      </c>
    </row>
    <row r="120" spans="3:6" ht="12.75">
      <c r="C120" s="42">
        <v>1986</v>
      </c>
      <c r="D120" s="37">
        <v>0.01461887972707045</v>
      </c>
      <c r="E120" s="38">
        <v>40.275</v>
      </c>
      <c r="F120" s="23">
        <v>0.8018912813647107</v>
      </c>
    </row>
    <row r="121" spans="3:6" ht="12.75">
      <c r="C121" s="42">
        <v>1987</v>
      </c>
      <c r="D121" s="36"/>
      <c r="E121" s="38"/>
      <c r="F121" s="39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EO57"/>
  <sheetViews>
    <sheetView zoomScale="125" zoomScaleNormal="125" zoomScalePageLayoutView="0" workbookViewId="0" topLeftCell="A41">
      <pane xSplit="11445" topLeftCell="DZ1" activePane="topLeft" state="split"/>
      <selection pane="topLeft" activeCell="C57" sqref="C57"/>
      <selection pane="topRight" activeCell="EF50" sqref="EF50"/>
    </sheetView>
  </sheetViews>
  <sheetFormatPr defaultColWidth="11.00390625" defaultRowHeight="12.75"/>
  <cols>
    <col min="1" max="1" width="4.375" style="0" customWidth="1"/>
    <col min="3" max="3" width="32.375" style="0" customWidth="1"/>
  </cols>
  <sheetData>
    <row r="3" ht="12.75">
      <c r="B3" s="1" t="s">
        <v>205</v>
      </c>
    </row>
    <row r="4" ht="12.75">
      <c r="B4" t="s">
        <v>257</v>
      </c>
    </row>
    <row r="5" ht="12.75">
      <c r="B5" t="s">
        <v>372</v>
      </c>
    </row>
    <row r="9" ht="12.75">
      <c r="B9" s="1" t="s">
        <v>362</v>
      </c>
    </row>
    <row r="10" spans="4:117" ht="12.75">
      <c r="D10" s="6" t="s">
        <v>113</v>
      </c>
      <c r="E10" s="6" t="s">
        <v>180</v>
      </c>
      <c r="F10" s="6" t="s">
        <v>181</v>
      </c>
      <c r="G10" s="6" t="s">
        <v>182</v>
      </c>
      <c r="H10" s="6" t="s">
        <v>191</v>
      </c>
      <c r="I10" s="6" t="s">
        <v>379</v>
      </c>
      <c r="J10" s="6" t="s">
        <v>380</v>
      </c>
      <c r="K10" s="6" t="s">
        <v>381</v>
      </c>
      <c r="L10" s="6" t="s">
        <v>31</v>
      </c>
      <c r="M10" s="6" t="s">
        <v>50</v>
      </c>
      <c r="N10" s="6" t="s">
        <v>51</v>
      </c>
      <c r="O10" s="6" t="s">
        <v>52</v>
      </c>
      <c r="P10" s="6" t="s">
        <v>53</v>
      </c>
      <c r="Q10" s="6" t="s">
        <v>264</v>
      </c>
      <c r="R10" s="6" t="s">
        <v>265</v>
      </c>
      <c r="S10" s="6" t="s">
        <v>266</v>
      </c>
      <c r="T10" s="6" t="s">
        <v>138</v>
      </c>
      <c r="U10" s="6" t="s">
        <v>139</v>
      </c>
      <c r="V10" s="6" t="s">
        <v>140</v>
      </c>
      <c r="W10" s="6" t="s">
        <v>141</v>
      </c>
      <c r="X10" s="6" t="s">
        <v>142</v>
      </c>
      <c r="Y10" s="6" t="s">
        <v>128</v>
      </c>
      <c r="Z10" s="6" t="s">
        <v>170</v>
      </c>
      <c r="AA10" s="6" t="s">
        <v>171</v>
      </c>
      <c r="AB10" s="6" t="s">
        <v>172</v>
      </c>
      <c r="AC10" s="6" t="s">
        <v>173</v>
      </c>
      <c r="AD10" s="6" t="s">
        <v>174</v>
      </c>
      <c r="AE10" s="6" t="s">
        <v>175</v>
      </c>
      <c r="AF10" s="6" t="s">
        <v>176</v>
      </c>
      <c r="AG10" s="6" t="s">
        <v>178</v>
      </c>
      <c r="AH10" s="6" t="s">
        <v>179</v>
      </c>
      <c r="AI10" s="6" t="s">
        <v>302</v>
      </c>
      <c r="AJ10" s="6" t="s">
        <v>303</v>
      </c>
      <c r="AK10" s="6" t="s">
        <v>337</v>
      </c>
      <c r="AL10" s="6" t="s">
        <v>338</v>
      </c>
      <c r="AM10" s="6" t="s">
        <v>339</v>
      </c>
      <c r="AN10" s="6" t="s">
        <v>340</v>
      </c>
      <c r="AO10" s="6" t="s">
        <v>341</v>
      </c>
      <c r="AP10" s="6" t="s">
        <v>342</v>
      </c>
      <c r="AQ10" s="6" t="s">
        <v>343</v>
      </c>
      <c r="AR10" s="6" t="s">
        <v>344</v>
      </c>
      <c r="AS10" s="6" t="s">
        <v>345</v>
      </c>
      <c r="AT10" s="6" t="s">
        <v>346</v>
      </c>
      <c r="AU10" s="6" t="s">
        <v>347</v>
      </c>
      <c r="AV10" s="6" t="s">
        <v>348</v>
      </c>
      <c r="AW10" s="6" t="s">
        <v>382</v>
      </c>
      <c r="AX10" s="6" t="s">
        <v>383</v>
      </c>
      <c r="AY10" s="6" t="s">
        <v>384</v>
      </c>
      <c r="AZ10" s="6" t="s">
        <v>385</v>
      </c>
      <c r="BA10" s="6" t="s">
        <v>386</v>
      </c>
      <c r="BB10" s="6" t="s">
        <v>387</v>
      </c>
      <c r="BC10" s="6" t="s">
        <v>166</v>
      </c>
      <c r="BD10" s="6" t="s">
        <v>167</v>
      </c>
      <c r="BE10" s="6" t="s">
        <v>168</v>
      </c>
      <c r="BF10" s="6" t="s">
        <v>255</v>
      </c>
      <c r="BG10" s="6" t="s">
        <v>256</v>
      </c>
      <c r="BH10" s="6" t="s">
        <v>11</v>
      </c>
      <c r="BI10" s="6" t="s">
        <v>12</v>
      </c>
      <c r="BJ10" s="6" t="s">
        <v>13</v>
      </c>
      <c r="BK10" s="6" t="s">
        <v>14</v>
      </c>
      <c r="BL10" s="6" t="s">
        <v>229</v>
      </c>
      <c r="BM10" s="6" t="s">
        <v>230</v>
      </c>
      <c r="BN10" s="6" t="s">
        <v>231</v>
      </c>
      <c r="BO10" s="6" t="s">
        <v>87</v>
      </c>
      <c r="BP10" s="6" t="s">
        <v>88</v>
      </c>
      <c r="BQ10" s="6" t="s">
        <v>390</v>
      </c>
      <c r="BR10" s="6" t="s">
        <v>391</v>
      </c>
      <c r="BS10" s="6" t="s">
        <v>225</v>
      </c>
      <c r="BT10" s="6" t="s">
        <v>226</v>
      </c>
      <c r="BU10" s="6" t="s">
        <v>227</v>
      </c>
      <c r="BV10" s="6" t="s">
        <v>228</v>
      </c>
      <c r="BW10" s="6" t="s">
        <v>212</v>
      </c>
      <c r="BX10" s="6" t="s">
        <v>213</v>
      </c>
      <c r="BY10" s="6" t="s">
        <v>214</v>
      </c>
      <c r="BZ10" s="6" t="s">
        <v>215</v>
      </c>
      <c r="CA10" s="6" t="s">
        <v>216</v>
      </c>
      <c r="CB10" s="6" t="s">
        <v>217</v>
      </c>
      <c r="CC10" s="6" t="s">
        <v>42</v>
      </c>
      <c r="CD10" s="6" t="s">
        <v>43</v>
      </c>
      <c r="CE10" s="6" t="s">
        <v>44</v>
      </c>
      <c r="CF10" s="6" t="s">
        <v>45</v>
      </c>
      <c r="CG10" s="6" t="s">
        <v>46</v>
      </c>
      <c r="CH10" s="6" t="s">
        <v>47</v>
      </c>
      <c r="CI10" s="6" t="s">
        <v>48</v>
      </c>
      <c r="CJ10" s="6" t="s">
        <v>49</v>
      </c>
      <c r="CK10" s="6" t="s">
        <v>114</v>
      </c>
      <c r="CL10" s="6" t="s">
        <v>115</v>
      </c>
      <c r="CM10" s="6" t="s">
        <v>241</v>
      </c>
      <c r="CN10" s="6" t="s">
        <v>242</v>
      </c>
      <c r="CO10" s="6" t="s">
        <v>243</v>
      </c>
      <c r="CP10" s="6" t="s">
        <v>244</v>
      </c>
      <c r="CQ10" s="6" t="s">
        <v>245</v>
      </c>
      <c r="CR10" s="6" t="s">
        <v>246</v>
      </c>
      <c r="CS10" s="6" t="s">
        <v>247</v>
      </c>
      <c r="CT10" s="6" t="s">
        <v>248</v>
      </c>
      <c r="CU10" s="6" t="s">
        <v>249</v>
      </c>
      <c r="CV10" s="6" t="s">
        <v>250</v>
      </c>
      <c r="CW10" s="6" t="s">
        <v>251</v>
      </c>
      <c r="CX10" s="6" t="s">
        <v>252</v>
      </c>
      <c r="CY10" s="6" t="s">
        <v>253</v>
      </c>
      <c r="CZ10" s="6" t="s">
        <v>368</v>
      </c>
      <c r="DA10" s="6" t="s">
        <v>369</v>
      </c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</row>
    <row r="11" spans="2:105" ht="12.75">
      <c r="B11" s="4" t="s">
        <v>224</v>
      </c>
      <c r="C11" t="s">
        <v>371</v>
      </c>
      <c r="D11" s="7">
        <v>25479.4</v>
      </c>
      <c r="E11" s="7">
        <v>25517.7</v>
      </c>
      <c r="F11" s="7">
        <v>25596.7</v>
      </c>
      <c r="G11" s="7">
        <v>25692.2</v>
      </c>
      <c r="H11" s="7">
        <v>25771.4</v>
      </c>
      <c r="I11" s="7">
        <v>25838.6</v>
      </c>
      <c r="J11" s="7">
        <v>25908.3</v>
      </c>
      <c r="K11" s="7">
        <v>26012.5</v>
      </c>
      <c r="L11" s="7">
        <v>26084.1</v>
      </c>
      <c r="M11" s="7">
        <v>26156.8</v>
      </c>
      <c r="N11" s="7">
        <v>26244.4</v>
      </c>
      <c r="O11" s="7">
        <v>26330.1</v>
      </c>
      <c r="P11" s="7">
        <v>26426.8</v>
      </c>
      <c r="Q11" s="7">
        <v>26498.1</v>
      </c>
      <c r="R11" s="7">
        <v>26593.1</v>
      </c>
      <c r="S11" s="7">
        <v>26692.1</v>
      </c>
      <c r="T11" s="7">
        <v>26799.5</v>
      </c>
      <c r="U11" s="7">
        <v>26904.2</v>
      </c>
      <c r="V11" s="7">
        <v>26997.5</v>
      </c>
      <c r="W11" s="7">
        <v>27067.3</v>
      </c>
      <c r="X11" s="7">
        <v>27163.4</v>
      </c>
      <c r="Y11" s="7">
        <v>27232.5</v>
      </c>
      <c r="Z11" s="7">
        <v>27348.6</v>
      </c>
      <c r="AA11" s="7">
        <v>27430.8</v>
      </c>
      <c r="AB11" s="7">
        <v>27518.3</v>
      </c>
      <c r="AC11" s="7">
        <v>27635.4</v>
      </c>
      <c r="AD11" s="7">
        <v>27708</v>
      </c>
      <c r="AE11" s="7">
        <v>27788.5</v>
      </c>
      <c r="AF11" s="7">
        <v>27880.5</v>
      </c>
      <c r="AG11" s="7">
        <v>27972.1</v>
      </c>
      <c r="AH11" s="7">
        <v>28078.3</v>
      </c>
      <c r="AI11" s="7">
        <v>28150.2</v>
      </c>
      <c r="AJ11" s="7">
        <v>28242.6</v>
      </c>
      <c r="AK11" s="7">
        <v>28339.1</v>
      </c>
      <c r="AL11" s="7">
        <v>28428.6</v>
      </c>
      <c r="AM11" s="7">
        <v>28547.8</v>
      </c>
      <c r="AN11" s="7">
        <v>28629.5</v>
      </c>
      <c r="AO11" s="7">
        <v>28725.3</v>
      </c>
      <c r="AP11" s="7">
        <v>28777.7</v>
      </c>
      <c r="AQ11" s="7">
        <v>28855.4</v>
      </c>
      <c r="AR11" s="7">
        <v>28945.5</v>
      </c>
      <c r="AS11" s="7">
        <v>29052.7</v>
      </c>
      <c r="AT11" s="7">
        <v>29149.9</v>
      </c>
      <c r="AU11" s="7">
        <v>29265.2</v>
      </c>
      <c r="AV11" s="7">
        <v>29359</v>
      </c>
      <c r="AW11" s="7">
        <v>29453</v>
      </c>
      <c r="AX11" s="7">
        <v>29547.3</v>
      </c>
      <c r="AY11" s="7">
        <v>29740.4</v>
      </c>
      <c r="AZ11" s="7">
        <v>29836</v>
      </c>
      <c r="BA11" s="7">
        <v>29932.1</v>
      </c>
      <c r="BB11" s="7">
        <v>30027.9</v>
      </c>
      <c r="BC11" s="7">
        <v>30124.3</v>
      </c>
      <c r="BD11" s="7">
        <v>30221.3</v>
      </c>
      <c r="BE11" s="7">
        <v>30319</v>
      </c>
      <c r="BF11" s="7">
        <v>30363.3</v>
      </c>
      <c r="BG11" s="7">
        <v>30407.6</v>
      </c>
      <c r="BH11" s="7">
        <v>30451.8</v>
      </c>
      <c r="BI11" s="7">
        <v>30496.2</v>
      </c>
      <c r="BJ11" s="7">
        <v>30574.6</v>
      </c>
      <c r="BK11" s="7">
        <v>30651.6</v>
      </c>
      <c r="BL11" s="7">
        <v>30728.4</v>
      </c>
      <c r="BM11" s="7">
        <v>30805.6</v>
      </c>
      <c r="BN11" s="7">
        <v>30880.5</v>
      </c>
      <c r="BO11" s="7">
        <v>30953.5</v>
      </c>
      <c r="BP11" s="7">
        <v>31026.5</v>
      </c>
      <c r="BQ11" s="7">
        <v>31099.4</v>
      </c>
      <c r="BR11" s="7">
        <v>31170</v>
      </c>
      <c r="BS11" s="7">
        <v>31238.2</v>
      </c>
      <c r="BT11" s="7">
        <v>31306.5</v>
      </c>
      <c r="BU11" s="7">
        <v>31374.7</v>
      </c>
      <c r="BV11" s="7">
        <v>31452.4</v>
      </c>
      <c r="BW11" s="7">
        <v>31530.2</v>
      </c>
      <c r="BX11" s="7">
        <v>31607.9</v>
      </c>
      <c r="BY11" s="7">
        <v>31685.7</v>
      </c>
      <c r="BZ11" s="7">
        <v>31763.5</v>
      </c>
      <c r="CA11" s="7">
        <v>31841.2</v>
      </c>
      <c r="CB11" s="7">
        <v>31919</v>
      </c>
      <c r="CC11" s="7">
        <v>31996.8</v>
      </c>
      <c r="CD11" s="7">
        <v>32035</v>
      </c>
      <c r="CE11" s="7">
        <v>32095.2</v>
      </c>
      <c r="CF11" s="7">
        <v>32155.2</v>
      </c>
      <c r="CG11" s="7">
        <v>32215.2</v>
      </c>
      <c r="CH11" s="7">
        <v>32270</v>
      </c>
      <c r="CI11" s="7">
        <v>32320</v>
      </c>
      <c r="CJ11" s="7">
        <v>32370.2</v>
      </c>
      <c r="CK11" s="7">
        <v>32420.2</v>
      </c>
      <c r="CL11" s="7">
        <v>32467.6</v>
      </c>
      <c r="CM11" s="7">
        <v>32511.9</v>
      </c>
      <c r="CN11" s="7">
        <v>32556.2</v>
      </c>
      <c r="CO11" s="7">
        <v>32600.5</v>
      </c>
      <c r="CP11" s="7">
        <v>32639.9</v>
      </c>
      <c r="CQ11" s="7">
        <v>32677.2</v>
      </c>
      <c r="CR11" s="7">
        <v>32714.6</v>
      </c>
      <c r="CS11" s="7">
        <v>32752</v>
      </c>
      <c r="CT11" s="7">
        <v>32785.6</v>
      </c>
      <c r="CU11" s="7">
        <v>32815.7</v>
      </c>
      <c r="CV11" s="7">
        <v>32846</v>
      </c>
      <c r="CW11" s="7">
        <v>32876.1</v>
      </c>
      <c r="CX11" s="7">
        <v>32903</v>
      </c>
      <c r="CY11" s="7">
        <v>32926.8</v>
      </c>
      <c r="CZ11" s="7">
        <v>32950.7</v>
      </c>
      <c r="DA11" s="7">
        <v>32974.5</v>
      </c>
    </row>
    <row r="12" spans="2:105" ht="12.75">
      <c r="B12" s="4" t="s">
        <v>374</v>
      </c>
      <c r="C12" t="s">
        <v>165</v>
      </c>
      <c r="D12" s="7">
        <v>13107.6</v>
      </c>
      <c r="E12" s="7">
        <v>13047.8</v>
      </c>
      <c r="F12" s="7">
        <v>12994.3</v>
      </c>
      <c r="G12" s="7">
        <v>12958.7</v>
      </c>
      <c r="H12" s="7">
        <v>13017</v>
      </c>
      <c r="I12" s="7">
        <v>13047.1</v>
      </c>
      <c r="J12" s="7">
        <v>13045.5</v>
      </c>
      <c r="K12" s="7">
        <v>12972.8</v>
      </c>
      <c r="L12" s="7">
        <v>13017.1</v>
      </c>
      <c r="M12" s="7">
        <v>13004.8</v>
      </c>
      <c r="N12" s="7">
        <v>13037</v>
      </c>
      <c r="O12" s="7">
        <v>12973.3</v>
      </c>
      <c r="P12" s="7">
        <v>13053.8</v>
      </c>
      <c r="Q12" s="7">
        <v>13073.2</v>
      </c>
      <c r="R12" s="7">
        <v>13081.3</v>
      </c>
      <c r="S12" s="7">
        <v>13009.4</v>
      </c>
      <c r="T12" s="7">
        <v>13029.4</v>
      </c>
      <c r="U12" s="7">
        <v>13059.5</v>
      </c>
      <c r="V12" s="7">
        <v>13056.1</v>
      </c>
      <c r="W12" s="7">
        <v>13017.1</v>
      </c>
      <c r="X12" s="7">
        <v>13114</v>
      </c>
      <c r="Y12" s="7">
        <v>13149.8</v>
      </c>
      <c r="Z12" s="7">
        <v>13184.5</v>
      </c>
      <c r="AA12" s="7">
        <v>13164</v>
      </c>
      <c r="AB12" s="7">
        <v>13252.4</v>
      </c>
      <c r="AC12" s="7">
        <v>13347.1</v>
      </c>
      <c r="AD12" s="7">
        <v>13317</v>
      </c>
      <c r="AE12" s="7">
        <v>13313.3</v>
      </c>
      <c r="AF12" s="7">
        <v>13424.6</v>
      </c>
      <c r="AG12" s="7">
        <v>13484.9</v>
      </c>
      <c r="AH12" s="7">
        <v>13473.7</v>
      </c>
      <c r="AI12" s="7">
        <v>13397.6</v>
      </c>
      <c r="AJ12" s="7">
        <v>13484.2</v>
      </c>
      <c r="AK12" s="7">
        <v>13530.2</v>
      </c>
      <c r="AL12" s="7">
        <v>13558.4</v>
      </c>
      <c r="AM12" s="7">
        <v>13504.4</v>
      </c>
      <c r="AN12" s="7">
        <v>13588.9</v>
      </c>
      <c r="AO12" s="7">
        <v>13666.9</v>
      </c>
      <c r="AP12" s="7">
        <v>13721.6</v>
      </c>
      <c r="AQ12" s="7">
        <v>13758.7</v>
      </c>
      <c r="AR12" s="7">
        <v>13835.7</v>
      </c>
      <c r="AS12" s="7">
        <v>13939.1</v>
      </c>
      <c r="AT12" s="7">
        <v>14023.1</v>
      </c>
      <c r="AU12" s="7">
        <v>14266.1</v>
      </c>
      <c r="AV12" s="7">
        <v>14439.6</v>
      </c>
      <c r="AW12" s="7">
        <v>14497.8</v>
      </c>
      <c r="AX12" s="7">
        <v>14553</v>
      </c>
      <c r="AY12" s="7">
        <v>14607.5</v>
      </c>
      <c r="AZ12" s="7">
        <v>14701</v>
      </c>
      <c r="BA12" s="7">
        <v>14620.8</v>
      </c>
      <c r="BB12" s="7">
        <v>14701.7</v>
      </c>
      <c r="BC12" s="7">
        <v>14749.5</v>
      </c>
      <c r="BD12" s="7">
        <v>14895.2</v>
      </c>
      <c r="BE12" s="7">
        <v>14930</v>
      </c>
      <c r="BF12" s="7">
        <v>14992.3</v>
      </c>
      <c r="BG12" s="7">
        <v>14994.7</v>
      </c>
      <c r="BH12" s="7">
        <v>15048.6</v>
      </c>
      <c r="BI12" s="7">
        <v>15044.1</v>
      </c>
      <c r="BJ12" s="7">
        <v>15000.1</v>
      </c>
      <c r="BK12" s="7">
        <v>15010.3</v>
      </c>
      <c r="BL12" s="7">
        <v>15157</v>
      </c>
      <c r="BM12" s="7">
        <v>15125.1</v>
      </c>
      <c r="BN12" s="7">
        <v>15081.1</v>
      </c>
      <c r="BO12" s="7">
        <v>15143.7</v>
      </c>
      <c r="BP12" s="7">
        <v>15201.3</v>
      </c>
      <c r="BQ12" s="7">
        <v>15193</v>
      </c>
      <c r="BR12" s="7">
        <v>15182.1</v>
      </c>
      <c r="BS12" s="7">
        <v>15264.3</v>
      </c>
      <c r="BT12" s="7">
        <v>15423.2</v>
      </c>
      <c r="BU12" s="7">
        <v>15405.8</v>
      </c>
      <c r="BV12" s="7">
        <v>15428.1</v>
      </c>
      <c r="BW12" s="7">
        <v>15490.6</v>
      </c>
      <c r="BX12" s="7">
        <v>15485.9</v>
      </c>
      <c r="BY12" s="7">
        <v>15468.4</v>
      </c>
      <c r="BZ12" s="7">
        <v>15507.7</v>
      </c>
      <c r="CA12" s="7">
        <v>15564.9</v>
      </c>
      <c r="CB12" s="7">
        <v>15707</v>
      </c>
      <c r="CC12" s="7">
        <v>15722</v>
      </c>
      <c r="CD12" s="7">
        <v>15791.5</v>
      </c>
      <c r="CE12" s="7">
        <v>15877.8</v>
      </c>
      <c r="CF12" s="7">
        <v>16039.5</v>
      </c>
      <c r="CG12" s="7">
        <v>16035.4</v>
      </c>
      <c r="CH12" s="7">
        <v>16018.8</v>
      </c>
      <c r="CI12" s="7">
        <v>16071.3</v>
      </c>
      <c r="CJ12" s="7">
        <v>16186.6</v>
      </c>
      <c r="CK12" s="7">
        <v>16207.3</v>
      </c>
      <c r="CL12" s="7">
        <v>16164.1</v>
      </c>
      <c r="CM12" s="7">
        <v>16230.6</v>
      </c>
      <c r="CN12" s="7">
        <v>16360.6</v>
      </c>
      <c r="CO12" s="7">
        <v>16305.5</v>
      </c>
      <c r="CP12" s="7">
        <v>16264.3</v>
      </c>
      <c r="CQ12" s="7">
        <v>16323.7</v>
      </c>
      <c r="CR12" s="7">
        <v>16500.3</v>
      </c>
      <c r="CS12" s="7">
        <v>16603.5</v>
      </c>
      <c r="CT12" s="7">
        <v>16723.1</v>
      </c>
      <c r="CU12" s="7">
        <v>16795</v>
      </c>
      <c r="CV12" s="7">
        <v>16945.8</v>
      </c>
      <c r="CW12" s="7">
        <v>16912.6</v>
      </c>
      <c r="CX12" s="7">
        <v>16883.3</v>
      </c>
      <c r="CY12" s="7">
        <v>16898.7</v>
      </c>
      <c r="CZ12" s="7">
        <v>17063.8</v>
      </c>
      <c r="DA12" s="7">
        <v>17080.3</v>
      </c>
    </row>
    <row r="13" spans="2:105" ht="12.75">
      <c r="B13" s="4" t="s">
        <v>315</v>
      </c>
      <c r="C13" t="s">
        <v>316</v>
      </c>
      <c r="D13" s="7">
        <v>12530</v>
      </c>
      <c r="E13" s="7">
        <v>12432.6</v>
      </c>
      <c r="F13" s="7">
        <v>12355.4</v>
      </c>
      <c r="G13" s="7">
        <v>12337.9</v>
      </c>
      <c r="H13" s="7">
        <v>12317.3</v>
      </c>
      <c r="I13" s="7">
        <v>12302.7</v>
      </c>
      <c r="J13" s="7">
        <v>12201.5</v>
      </c>
      <c r="K13" s="7">
        <v>12114.1</v>
      </c>
      <c r="L13" s="7">
        <v>12086.8</v>
      </c>
      <c r="M13" s="7">
        <v>12010.5</v>
      </c>
      <c r="N13" s="7">
        <v>11977</v>
      </c>
      <c r="O13" s="7">
        <v>11912.4</v>
      </c>
      <c r="P13" s="7">
        <v>11919.3</v>
      </c>
      <c r="Q13" s="7">
        <v>11837.8</v>
      </c>
      <c r="R13" s="7">
        <v>11700.7</v>
      </c>
      <c r="S13" s="7">
        <v>11562.3</v>
      </c>
      <c r="T13" s="7">
        <v>11531</v>
      </c>
      <c r="U13" s="7">
        <v>11434.4</v>
      </c>
      <c r="V13" s="7">
        <v>11301.2</v>
      </c>
      <c r="W13" s="7">
        <v>11227.9</v>
      </c>
      <c r="X13" s="7">
        <v>11234.7</v>
      </c>
      <c r="Y13" s="7">
        <v>11158.4</v>
      </c>
      <c r="Z13" s="7">
        <v>11118.5</v>
      </c>
      <c r="AA13" s="7">
        <v>11125.4</v>
      </c>
      <c r="AB13" s="7">
        <v>11115.9</v>
      </c>
      <c r="AC13" s="7">
        <v>11106.4</v>
      </c>
      <c r="AD13" s="7">
        <v>10990.5</v>
      </c>
      <c r="AE13" s="7">
        <v>11044.9</v>
      </c>
      <c r="AF13" s="7">
        <v>11094.1</v>
      </c>
      <c r="AG13" s="7">
        <v>11048.2</v>
      </c>
      <c r="AH13" s="7">
        <v>10818.8</v>
      </c>
      <c r="AI13" s="7">
        <v>10741.3</v>
      </c>
      <c r="AJ13" s="7">
        <v>10763.9</v>
      </c>
      <c r="AK13" s="7">
        <v>10648.8</v>
      </c>
      <c r="AL13" s="7">
        <v>10615.3</v>
      </c>
      <c r="AM13" s="7">
        <v>10576.8</v>
      </c>
      <c r="AN13" s="7">
        <v>10666.9</v>
      </c>
      <c r="AO13" s="7">
        <v>10705.4</v>
      </c>
      <c r="AP13" s="7">
        <v>10714.9</v>
      </c>
      <c r="AQ13" s="7">
        <v>10833.8</v>
      </c>
      <c r="AR13" s="7">
        <v>10952.7</v>
      </c>
      <c r="AS13" s="7">
        <v>11022</v>
      </c>
      <c r="AT13" s="7">
        <v>11030.8</v>
      </c>
      <c r="AU13" s="7">
        <v>11329.6</v>
      </c>
      <c r="AV13" s="7">
        <v>11521.3</v>
      </c>
      <c r="AW13" s="7">
        <v>11593.9</v>
      </c>
      <c r="AX13" s="7">
        <v>11611.7</v>
      </c>
      <c r="AY13" s="7">
        <v>11708.5</v>
      </c>
      <c r="AZ13" s="7">
        <v>11850.9</v>
      </c>
      <c r="BA13" s="7">
        <v>11919.6</v>
      </c>
      <c r="BB13" s="7">
        <v>12003.7</v>
      </c>
      <c r="BC13" s="7">
        <v>12194.4</v>
      </c>
      <c r="BD13" s="7">
        <v>12426.8</v>
      </c>
      <c r="BE13" s="7">
        <v>12408.2</v>
      </c>
      <c r="BF13" s="7">
        <v>12481.9</v>
      </c>
      <c r="BG13" s="7">
        <v>12556.5</v>
      </c>
      <c r="BH13" s="7">
        <v>12656.9</v>
      </c>
      <c r="BI13" s="7">
        <v>12619.8</v>
      </c>
      <c r="BJ13" s="7">
        <v>12579.6</v>
      </c>
      <c r="BK13" s="7">
        <v>12622.1</v>
      </c>
      <c r="BL13" s="7">
        <v>12677</v>
      </c>
      <c r="BM13" s="7">
        <v>12558.9</v>
      </c>
      <c r="BN13" s="7">
        <v>12449</v>
      </c>
      <c r="BO13" s="7">
        <v>12457.7</v>
      </c>
      <c r="BP13" s="7">
        <v>12412.4</v>
      </c>
      <c r="BQ13" s="7">
        <v>12145.9</v>
      </c>
      <c r="BR13" s="7">
        <v>11881.8</v>
      </c>
      <c r="BS13" s="7">
        <v>11867.6</v>
      </c>
      <c r="BT13" s="7">
        <v>11877.3</v>
      </c>
      <c r="BU13" s="7">
        <v>11723.5</v>
      </c>
      <c r="BV13" s="7">
        <v>11635.3</v>
      </c>
      <c r="BW13" s="7">
        <v>11727.7</v>
      </c>
      <c r="BX13" s="7">
        <v>11787.5</v>
      </c>
      <c r="BY13" s="7">
        <v>11770</v>
      </c>
      <c r="BZ13" s="7">
        <v>11860.1</v>
      </c>
      <c r="CA13" s="7">
        <v>12027.4</v>
      </c>
      <c r="CB13" s="7">
        <v>12137.3</v>
      </c>
      <c r="CC13" s="7">
        <v>12142.7</v>
      </c>
      <c r="CD13" s="7">
        <v>12173.9</v>
      </c>
      <c r="CE13" s="7">
        <v>12342</v>
      </c>
      <c r="CF13" s="7">
        <v>12524.5</v>
      </c>
      <c r="CG13" s="7">
        <v>12543.6</v>
      </c>
      <c r="CH13" s="7">
        <v>12576.4</v>
      </c>
      <c r="CI13" s="7">
        <v>12706.4</v>
      </c>
      <c r="CJ13" s="7">
        <v>12860.8</v>
      </c>
      <c r="CK13" s="7">
        <v>12914.6</v>
      </c>
      <c r="CL13" s="7">
        <v>12991.6</v>
      </c>
      <c r="CM13" s="7">
        <v>13160.6</v>
      </c>
      <c r="CN13" s="7">
        <v>13325.1</v>
      </c>
      <c r="CO13" s="7">
        <v>13342.1</v>
      </c>
      <c r="CP13" s="7">
        <v>13503.5</v>
      </c>
      <c r="CQ13" s="7">
        <v>13773</v>
      </c>
      <c r="CR13" s="7">
        <v>13951.8</v>
      </c>
      <c r="CS13" s="7">
        <v>14041.5</v>
      </c>
      <c r="CT13" s="7">
        <v>14213</v>
      </c>
      <c r="CU13" s="7">
        <v>14449.5</v>
      </c>
      <c r="CV13" s="7">
        <v>14621.6</v>
      </c>
      <c r="CW13" s="7">
        <v>14610.8</v>
      </c>
      <c r="CX13" s="7">
        <v>14615.9</v>
      </c>
      <c r="CY13" s="7">
        <v>14706.6</v>
      </c>
      <c r="CZ13" s="7">
        <v>14884.3</v>
      </c>
      <c r="DA13" s="7">
        <v>14866.9</v>
      </c>
    </row>
    <row r="14" spans="2:105" ht="12.75">
      <c r="B14" s="4" t="s">
        <v>333</v>
      </c>
      <c r="C14" t="s">
        <v>378</v>
      </c>
      <c r="D14" s="7">
        <v>577.6</v>
      </c>
      <c r="E14" s="7">
        <v>615.2</v>
      </c>
      <c r="F14" s="7">
        <v>638.9</v>
      </c>
      <c r="G14" s="7">
        <v>620.8</v>
      </c>
      <c r="H14" s="7">
        <v>699.7</v>
      </c>
      <c r="I14" s="7">
        <v>744.4</v>
      </c>
      <c r="J14" s="7">
        <v>844</v>
      </c>
      <c r="K14" s="7">
        <v>858.7</v>
      </c>
      <c r="L14" s="7">
        <v>930.3</v>
      </c>
      <c r="M14" s="7">
        <v>994.3</v>
      </c>
      <c r="N14" s="7">
        <v>1060</v>
      </c>
      <c r="O14" s="7">
        <v>1060.9</v>
      </c>
      <c r="P14" s="7">
        <v>1134.5</v>
      </c>
      <c r="Q14" s="7">
        <v>1235.4</v>
      </c>
      <c r="R14" s="7">
        <v>1380.6</v>
      </c>
      <c r="S14" s="7">
        <v>1447.1</v>
      </c>
      <c r="T14" s="7">
        <v>1498.4</v>
      </c>
      <c r="U14" s="7">
        <v>1625.1</v>
      </c>
      <c r="V14" s="7">
        <v>1754.9</v>
      </c>
      <c r="W14" s="7">
        <v>1789.2</v>
      </c>
      <c r="X14" s="7">
        <v>1879.3</v>
      </c>
      <c r="Y14" s="7">
        <v>1991.4</v>
      </c>
      <c r="Z14" s="7">
        <v>2066</v>
      </c>
      <c r="AA14" s="7">
        <v>2038.6</v>
      </c>
      <c r="AB14" s="7">
        <v>2136.5</v>
      </c>
      <c r="AC14" s="7">
        <v>2240.7</v>
      </c>
      <c r="AD14" s="7">
        <v>2326.5</v>
      </c>
      <c r="AE14" s="7">
        <v>2268.4</v>
      </c>
      <c r="AF14" s="7">
        <v>2330.5</v>
      </c>
      <c r="AG14" s="7">
        <v>2436.7</v>
      </c>
      <c r="AH14" s="7">
        <v>2654.9</v>
      </c>
      <c r="AI14" s="7">
        <v>2656.3</v>
      </c>
      <c r="AJ14" s="7">
        <v>2720.3</v>
      </c>
      <c r="AK14" s="7">
        <v>2881.4</v>
      </c>
      <c r="AL14" s="7">
        <v>2943.1</v>
      </c>
      <c r="AM14" s="7">
        <v>2927.6</v>
      </c>
      <c r="AN14" s="7">
        <v>2922</v>
      </c>
      <c r="AO14" s="7">
        <v>2961.5</v>
      </c>
      <c r="AP14" s="7">
        <v>3006.7</v>
      </c>
      <c r="AQ14" s="7">
        <v>2924.9</v>
      </c>
      <c r="AR14" s="7">
        <v>2883</v>
      </c>
      <c r="AS14" s="7">
        <v>2917.1</v>
      </c>
      <c r="AT14" s="7">
        <v>2992.3</v>
      </c>
      <c r="AU14" s="7">
        <v>2936.5</v>
      </c>
      <c r="AV14" s="7">
        <v>2918.3</v>
      </c>
      <c r="AW14" s="7">
        <v>2903.9</v>
      </c>
      <c r="AX14" s="7">
        <v>2941.3</v>
      </c>
      <c r="AY14" s="7">
        <v>2899</v>
      </c>
      <c r="AZ14" s="7">
        <v>2850.1</v>
      </c>
      <c r="BA14" s="7">
        <v>2701.2</v>
      </c>
      <c r="BB14" s="7">
        <v>2698</v>
      </c>
      <c r="BC14" s="7">
        <v>2555.1</v>
      </c>
      <c r="BD14" s="7">
        <v>2468.4</v>
      </c>
      <c r="BE14" s="7">
        <v>2521.8</v>
      </c>
      <c r="BF14" s="7">
        <v>2510.4</v>
      </c>
      <c r="BG14" s="7">
        <v>2438.2</v>
      </c>
      <c r="BH14" s="7">
        <v>2391.7</v>
      </c>
      <c r="BI14" s="7">
        <v>2424.3</v>
      </c>
      <c r="BJ14" s="7">
        <v>2420.5</v>
      </c>
      <c r="BK14" s="7">
        <v>2388.2</v>
      </c>
      <c r="BL14" s="7">
        <v>2480</v>
      </c>
      <c r="BM14" s="7">
        <v>2566.2</v>
      </c>
      <c r="BN14" s="7">
        <v>2632.1</v>
      </c>
      <c r="BO14" s="7">
        <v>2686</v>
      </c>
      <c r="BP14" s="7">
        <v>2788.9</v>
      </c>
      <c r="BQ14" s="7">
        <v>3047.1</v>
      </c>
      <c r="BR14" s="7">
        <v>3300.3</v>
      </c>
      <c r="BS14" s="7">
        <v>3396.7</v>
      </c>
      <c r="BT14" s="7">
        <v>3545.9</v>
      </c>
      <c r="BU14" s="7">
        <v>3682.3</v>
      </c>
      <c r="BV14" s="7">
        <v>3792.8</v>
      </c>
      <c r="BW14" s="7">
        <v>3762.9</v>
      </c>
      <c r="BX14" s="7">
        <v>3698.4</v>
      </c>
      <c r="BY14" s="7">
        <v>3698.4</v>
      </c>
      <c r="BZ14" s="7">
        <v>3647.6</v>
      </c>
      <c r="CA14" s="7">
        <v>3537.5</v>
      </c>
      <c r="CB14" s="7">
        <v>3569.7</v>
      </c>
      <c r="CC14" s="7">
        <v>3579.3</v>
      </c>
      <c r="CD14" s="7">
        <v>3617.6</v>
      </c>
      <c r="CE14" s="7">
        <v>3535.8</v>
      </c>
      <c r="CF14" s="7">
        <v>3515</v>
      </c>
      <c r="CG14" s="7">
        <v>3491.8</v>
      </c>
      <c r="CH14" s="7">
        <v>3442.4</v>
      </c>
      <c r="CI14" s="7">
        <v>3364.9</v>
      </c>
      <c r="CJ14" s="7">
        <v>3325.8</v>
      </c>
      <c r="CK14" s="7">
        <v>3292.7</v>
      </c>
      <c r="CL14" s="7">
        <v>3172.5</v>
      </c>
      <c r="CM14" s="7">
        <v>3070</v>
      </c>
      <c r="CN14" s="7">
        <v>3035.5</v>
      </c>
      <c r="CO14" s="7">
        <v>2963.4</v>
      </c>
      <c r="CP14" s="7">
        <v>2760.8</v>
      </c>
      <c r="CQ14" s="7">
        <v>2550.7</v>
      </c>
      <c r="CR14" s="7">
        <v>2548.5</v>
      </c>
      <c r="CS14" s="7">
        <v>2562</v>
      </c>
      <c r="CT14" s="7">
        <v>2510.1</v>
      </c>
      <c r="CU14" s="7">
        <v>2345.5</v>
      </c>
      <c r="CV14" s="7">
        <v>2324.2</v>
      </c>
      <c r="CW14" s="7">
        <v>2301.8</v>
      </c>
      <c r="CX14" s="7">
        <v>2267.4</v>
      </c>
      <c r="CY14" s="7">
        <v>2192.1</v>
      </c>
      <c r="CZ14" s="7">
        <v>2179.5</v>
      </c>
      <c r="DA14" s="7">
        <v>2213.4</v>
      </c>
    </row>
    <row r="15" spans="2:105" ht="12.75">
      <c r="B15" s="4" t="s">
        <v>287</v>
      </c>
      <c r="C15" t="s">
        <v>288</v>
      </c>
      <c r="D15" s="7">
        <v>12066.9</v>
      </c>
      <c r="E15" s="7">
        <v>12152.8</v>
      </c>
      <c r="F15" s="7">
        <v>12280.9</v>
      </c>
      <c r="G15" s="7">
        <v>12403.6</v>
      </c>
      <c r="H15" s="7">
        <v>12421</v>
      </c>
      <c r="I15" s="7">
        <v>12463.6</v>
      </c>
      <c r="J15" s="7">
        <v>12537.4</v>
      </c>
      <c r="K15" s="7">
        <v>12710.9</v>
      </c>
      <c r="L15" s="7">
        <v>12735.4</v>
      </c>
      <c r="M15" s="7">
        <v>12817.1</v>
      </c>
      <c r="N15" s="7">
        <v>12881.3</v>
      </c>
      <c r="O15" s="7">
        <v>13025.5</v>
      </c>
      <c r="P15" s="7">
        <v>13041.9</v>
      </c>
      <c r="Q15" s="7">
        <v>13093.4</v>
      </c>
      <c r="R15" s="7">
        <v>13183.8</v>
      </c>
      <c r="S15" s="7">
        <v>13343.2</v>
      </c>
      <c r="T15" s="7">
        <v>13422.5</v>
      </c>
      <c r="U15" s="7">
        <v>13498.6</v>
      </c>
      <c r="V15" s="7">
        <v>13593.8</v>
      </c>
      <c r="W15" s="7">
        <v>13697.3</v>
      </c>
      <c r="X15" s="7">
        <v>13698.5</v>
      </c>
      <c r="Y15" s="7">
        <v>13749.9</v>
      </c>
      <c r="Z15" s="7">
        <v>13843.5</v>
      </c>
      <c r="AA15" s="7">
        <v>13931.5</v>
      </c>
      <c r="AB15" s="7">
        <v>13916.8</v>
      </c>
      <c r="AC15" s="7">
        <v>13945.4</v>
      </c>
      <c r="AD15" s="7">
        <v>14046.9</v>
      </c>
      <c r="AE15" s="7">
        <v>14132.6</v>
      </c>
      <c r="AF15" s="7">
        <v>14118</v>
      </c>
      <c r="AG15" s="7">
        <v>14138.3</v>
      </c>
      <c r="AH15" s="7">
        <v>14267.5</v>
      </c>
      <c r="AI15" s="7">
        <v>14429.2</v>
      </c>
      <c r="AJ15" s="7">
        <v>14440.7</v>
      </c>
      <c r="AK15" s="7">
        <v>14502.6</v>
      </c>
      <c r="AL15" s="7">
        <v>14576.8</v>
      </c>
      <c r="AM15" s="7">
        <v>14749.5</v>
      </c>
      <c r="AN15" s="7">
        <v>14766.4</v>
      </c>
      <c r="AO15" s="7">
        <v>14782.5</v>
      </c>
      <c r="AP15" s="7">
        <v>14795.1</v>
      </c>
      <c r="AQ15" s="7">
        <v>14846</v>
      </c>
      <c r="AR15" s="7">
        <v>14864.7</v>
      </c>
      <c r="AS15" s="7">
        <v>14858.4</v>
      </c>
      <c r="AT15" s="7">
        <v>14885.2</v>
      </c>
      <c r="AU15" s="7">
        <v>14742.8</v>
      </c>
      <c r="AV15" s="7">
        <v>14662.4</v>
      </c>
      <c r="AW15" s="7">
        <v>14700.7</v>
      </c>
      <c r="AX15" s="7">
        <v>14742.7</v>
      </c>
      <c r="AY15" s="7">
        <v>14881.1</v>
      </c>
      <c r="AZ15" s="7">
        <v>14871.7</v>
      </c>
      <c r="BA15" s="7">
        <v>15046.6</v>
      </c>
      <c r="BB15" s="7">
        <v>15058.4</v>
      </c>
      <c r="BC15" s="7">
        <v>15110.6</v>
      </c>
      <c r="BD15" s="7">
        <v>15075.6</v>
      </c>
      <c r="BE15" s="7">
        <v>15146.8</v>
      </c>
      <c r="BF15" s="7">
        <v>15142.5</v>
      </c>
      <c r="BG15" s="7">
        <v>15179.2</v>
      </c>
      <c r="BH15" s="7">
        <v>15178.6</v>
      </c>
      <c r="BI15" s="7">
        <v>15230.4</v>
      </c>
      <c r="BJ15" s="7">
        <v>15350.8</v>
      </c>
      <c r="BK15" s="7">
        <v>15420.1</v>
      </c>
      <c r="BL15" s="7">
        <v>15342</v>
      </c>
      <c r="BM15" s="7">
        <v>15461.3</v>
      </c>
      <c r="BN15" s="7">
        <v>15587.6</v>
      </c>
      <c r="BO15" s="7">
        <v>15624.2</v>
      </c>
      <c r="BP15" s="7">
        <v>15625.6</v>
      </c>
      <c r="BQ15" s="7">
        <v>15738.6</v>
      </c>
      <c r="BR15" s="7">
        <v>15829</v>
      </c>
      <c r="BS15" s="7">
        <v>15813.2</v>
      </c>
      <c r="BT15" s="7">
        <v>15728.9</v>
      </c>
      <c r="BU15" s="7">
        <v>15810.5</v>
      </c>
      <c r="BV15" s="7">
        <v>15867</v>
      </c>
      <c r="BW15" s="7">
        <v>15870.8</v>
      </c>
      <c r="BX15" s="7">
        <v>15958.1</v>
      </c>
      <c r="BY15" s="7">
        <v>16065.4</v>
      </c>
      <c r="BZ15" s="7">
        <v>16106.4</v>
      </c>
      <c r="CA15" s="7">
        <v>16118.9</v>
      </c>
      <c r="CB15" s="7">
        <v>16037.5</v>
      </c>
      <c r="CC15" s="7">
        <v>16106.6</v>
      </c>
      <c r="CD15" s="7">
        <v>16074.3</v>
      </c>
      <c r="CE15" s="7">
        <v>16056</v>
      </c>
      <c r="CF15" s="7">
        <v>15955.4</v>
      </c>
      <c r="CG15" s="7">
        <v>16027.8</v>
      </c>
      <c r="CH15" s="7">
        <v>16096.6</v>
      </c>
      <c r="CI15" s="7">
        <v>16096</v>
      </c>
      <c r="CJ15" s="7">
        <v>16030.6</v>
      </c>
      <c r="CK15" s="7">
        <v>16067.9</v>
      </c>
      <c r="CL15" s="7">
        <v>16172.6</v>
      </c>
      <c r="CM15" s="7">
        <v>16152.7</v>
      </c>
      <c r="CN15" s="7">
        <v>16085</v>
      </c>
      <c r="CO15" s="7">
        <v>16196.1</v>
      </c>
      <c r="CP15" s="7">
        <v>16252.9</v>
      </c>
      <c r="CQ15" s="7">
        <v>16228.1</v>
      </c>
      <c r="CR15" s="7">
        <v>16098</v>
      </c>
      <c r="CS15" s="7">
        <v>16039.9</v>
      </c>
      <c r="CT15" s="7">
        <v>15960</v>
      </c>
      <c r="CU15" s="7">
        <v>15930.9</v>
      </c>
      <c r="CV15" s="7">
        <v>15829.5</v>
      </c>
      <c r="CW15" s="7">
        <v>15900.4</v>
      </c>
      <c r="CX15" s="7">
        <v>15964.3</v>
      </c>
      <c r="CY15" s="7">
        <v>15982.6</v>
      </c>
      <c r="CZ15" s="7">
        <v>15855</v>
      </c>
      <c r="DA15" s="7">
        <v>15872.3</v>
      </c>
    </row>
    <row r="16" spans="2:105" ht="12.75">
      <c r="B16" s="4" t="s">
        <v>393</v>
      </c>
      <c r="C16" t="s">
        <v>204</v>
      </c>
      <c r="D16" s="7">
        <f>D11-D12-D15</f>
        <v>304.90000000000146</v>
      </c>
      <c r="E16" s="7">
        <f aca="true" t="shared" si="0" ref="E16:BP16">E11-E12-E15</f>
        <v>317.1000000000022</v>
      </c>
      <c r="F16" s="7">
        <f t="shared" si="0"/>
        <v>321.5000000000018</v>
      </c>
      <c r="G16" s="7">
        <f t="shared" si="0"/>
        <v>329.89999999999964</v>
      </c>
      <c r="H16" s="7">
        <f t="shared" si="0"/>
        <v>333.40000000000146</v>
      </c>
      <c r="I16" s="7">
        <f t="shared" si="0"/>
        <v>327.8999999999978</v>
      </c>
      <c r="J16" s="7">
        <f t="shared" si="0"/>
        <v>325.39999999999964</v>
      </c>
      <c r="K16" s="7">
        <f t="shared" si="0"/>
        <v>328.8000000000011</v>
      </c>
      <c r="L16" s="7">
        <f t="shared" si="0"/>
        <v>331.59999999999854</v>
      </c>
      <c r="M16" s="7">
        <f t="shared" si="0"/>
        <v>334.89999999999964</v>
      </c>
      <c r="N16" s="7">
        <f t="shared" si="0"/>
        <v>326.1000000000022</v>
      </c>
      <c r="O16" s="7">
        <f t="shared" si="0"/>
        <v>331.2999999999993</v>
      </c>
      <c r="P16" s="7">
        <f t="shared" si="0"/>
        <v>331.10000000000036</v>
      </c>
      <c r="Q16" s="7">
        <f t="shared" si="0"/>
        <v>331.4999999999982</v>
      </c>
      <c r="R16" s="7">
        <f t="shared" si="0"/>
        <v>328</v>
      </c>
      <c r="S16" s="7">
        <f t="shared" si="0"/>
        <v>339.4999999999982</v>
      </c>
      <c r="T16" s="7">
        <f t="shared" si="0"/>
        <v>347.60000000000036</v>
      </c>
      <c r="U16" s="7">
        <f t="shared" si="0"/>
        <v>346.10000000000036</v>
      </c>
      <c r="V16" s="7">
        <f t="shared" si="0"/>
        <v>347.60000000000036</v>
      </c>
      <c r="W16" s="7">
        <f t="shared" si="0"/>
        <v>352.89999999999964</v>
      </c>
      <c r="X16" s="7">
        <f t="shared" si="0"/>
        <v>350.90000000000146</v>
      </c>
      <c r="Y16" s="7">
        <f t="shared" si="0"/>
        <v>332.8000000000011</v>
      </c>
      <c r="Z16" s="7">
        <f t="shared" si="0"/>
        <v>320.59999999999854</v>
      </c>
      <c r="AA16" s="7">
        <f t="shared" si="0"/>
        <v>335.2999999999993</v>
      </c>
      <c r="AB16" s="7">
        <f t="shared" si="0"/>
        <v>349.10000000000036</v>
      </c>
      <c r="AC16" s="7">
        <f t="shared" si="0"/>
        <v>342.90000000000146</v>
      </c>
      <c r="AD16" s="7">
        <f t="shared" si="0"/>
        <v>344.10000000000036</v>
      </c>
      <c r="AE16" s="7">
        <f t="shared" si="0"/>
        <v>342.60000000000036</v>
      </c>
      <c r="AF16" s="7">
        <f t="shared" si="0"/>
        <v>337.89999999999964</v>
      </c>
      <c r="AG16" s="7">
        <f t="shared" si="0"/>
        <v>348.89999999999964</v>
      </c>
      <c r="AH16" s="7">
        <f t="shared" si="0"/>
        <v>337.09999999999854</v>
      </c>
      <c r="AI16" s="7">
        <f t="shared" si="0"/>
        <v>323.39999999999964</v>
      </c>
      <c r="AJ16" s="7">
        <f t="shared" si="0"/>
        <v>317.6999999999971</v>
      </c>
      <c r="AK16" s="7">
        <f t="shared" si="0"/>
        <v>306.29999999999745</v>
      </c>
      <c r="AL16" s="7">
        <f t="shared" si="0"/>
        <v>293.39999999999964</v>
      </c>
      <c r="AM16" s="7">
        <f t="shared" si="0"/>
        <v>293.89999999999964</v>
      </c>
      <c r="AN16" s="7">
        <f t="shared" si="0"/>
        <v>274.2000000000007</v>
      </c>
      <c r="AO16" s="7">
        <f t="shared" si="0"/>
        <v>275.89999999999964</v>
      </c>
      <c r="AP16" s="7">
        <f t="shared" si="0"/>
        <v>261</v>
      </c>
      <c r="AQ16" s="7">
        <f t="shared" si="0"/>
        <v>250.70000000000073</v>
      </c>
      <c r="AR16" s="7">
        <f t="shared" si="0"/>
        <v>245.09999999999854</v>
      </c>
      <c r="AS16" s="7">
        <f t="shared" si="0"/>
        <v>255.20000000000073</v>
      </c>
      <c r="AT16" s="7">
        <f t="shared" si="0"/>
        <v>241.60000000000036</v>
      </c>
      <c r="AU16" s="7">
        <f t="shared" si="0"/>
        <v>256.3000000000011</v>
      </c>
      <c r="AV16" s="7">
        <f t="shared" si="0"/>
        <v>257</v>
      </c>
      <c r="AW16" s="7">
        <f t="shared" si="0"/>
        <v>254.5</v>
      </c>
      <c r="AX16" s="7">
        <f t="shared" si="0"/>
        <v>251.59999999999854</v>
      </c>
      <c r="AY16" s="7">
        <f t="shared" si="0"/>
        <v>251.8000000000011</v>
      </c>
      <c r="AZ16" s="7">
        <f t="shared" si="0"/>
        <v>263.2999999999993</v>
      </c>
      <c r="BA16" s="7">
        <f t="shared" si="0"/>
        <v>264.6999999999989</v>
      </c>
      <c r="BB16" s="7">
        <f t="shared" si="0"/>
        <v>267.8000000000011</v>
      </c>
      <c r="BC16" s="7">
        <f t="shared" si="0"/>
        <v>264.1999999999989</v>
      </c>
      <c r="BD16" s="7">
        <f t="shared" si="0"/>
        <v>250.49999999999818</v>
      </c>
      <c r="BE16" s="7">
        <f t="shared" si="0"/>
        <v>242.20000000000073</v>
      </c>
      <c r="BF16" s="7">
        <f t="shared" si="0"/>
        <v>228.5</v>
      </c>
      <c r="BG16" s="7">
        <f t="shared" si="0"/>
        <v>233.6999999999971</v>
      </c>
      <c r="BH16" s="7">
        <f t="shared" si="0"/>
        <v>224.59999999999854</v>
      </c>
      <c r="BI16" s="7">
        <f t="shared" si="0"/>
        <v>221.70000000000073</v>
      </c>
      <c r="BJ16" s="7">
        <f t="shared" si="0"/>
        <v>223.6999999999989</v>
      </c>
      <c r="BK16" s="7">
        <f t="shared" si="0"/>
        <v>221.1999999999989</v>
      </c>
      <c r="BL16" s="7">
        <f t="shared" si="0"/>
        <v>229.40000000000146</v>
      </c>
      <c r="BM16" s="7">
        <f t="shared" si="0"/>
        <v>219.1999999999989</v>
      </c>
      <c r="BN16" s="7">
        <f t="shared" si="0"/>
        <v>211.79999999999927</v>
      </c>
      <c r="BO16" s="7">
        <f t="shared" si="0"/>
        <v>185.59999999999854</v>
      </c>
      <c r="BP16" s="7">
        <f t="shared" si="0"/>
        <v>199.60000000000036</v>
      </c>
      <c r="BQ16" s="7">
        <f aca="true" t="shared" si="1" ref="BQ16:DA16">BQ11-BQ12-BQ15</f>
        <v>167.8000000000011</v>
      </c>
      <c r="BR16" s="7">
        <f t="shared" si="1"/>
        <v>158.89999999999964</v>
      </c>
      <c r="BS16" s="7">
        <f t="shared" si="1"/>
        <v>160.70000000000073</v>
      </c>
      <c r="BT16" s="7">
        <f t="shared" si="1"/>
        <v>154.39999999999964</v>
      </c>
      <c r="BU16" s="7">
        <f t="shared" si="1"/>
        <v>158.40000000000146</v>
      </c>
      <c r="BV16" s="7">
        <f t="shared" si="1"/>
        <v>157.3000000000011</v>
      </c>
      <c r="BW16" s="7">
        <f t="shared" si="1"/>
        <v>168.8000000000011</v>
      </c>
      <c r="BX16" s="7">
        <f t="shared" si="1"/>
        <v>163.90000000000146</v>
      </c>
      <c r="BY16" s="7">
        <f t="shared" si="1"/>
        <v>151.90000000000146</v>
      </c>
      <c r="BZ16" s="7">
        <f t="shared" si="1"/>
        <v>149.39999999999964</v>
      </c>
      <c r="CA16" s="7">
        <f t="shared" si="1"/>
        <v>157.40000000000146</v>
      </c>
      <c r="CB16" s="7">
        <f t="shared" si="1"/>
        <v>174.5</v>
      </c>
      <c r="CC16" s="7">
        <f t="shared" si="1"/>
        <v>168.1999999999989</v>
      </c>
      <c r="CD16" s="7">
        <f t="shared" si="1"/>
        <v>169.20000000000073</v>
      </c>
      <c r="CE16" s="7">
        <f t="shared" si="1"/>
        <v>161.40000000000146</v>
      </c>
      <c r="CF16" s="7">
        <f t="shared" si="1"/>
        <v>160.3000000000011</v>
      </c>
      <c r="CG16" s="7">
        <f t="shared" si="1"/>
        <v>152.00000000000182</v>
      </c>
      <c r="CH16" s="7">
        <f t="shared" si="1"/>
        <v>154.60000000000036</v>
      </c>
      <c r="CI16" s="7">
        <f t="shared" si="1"/>
        <v>152.70000000000073</v>
      </c>
      <c r="CJ16" s="7">
        <f t="shared" si="1"/>
        <v>153</v>
      </c>
      <c r="CK16" s="7">
        <f t="shared" si="1"/>
        <v>145.00000000000182</v>
      </c>
      <c r="CL16" s="7">
        <f t="shared" si="1"/>
        <v>130.89999999999782</v>
      </c>
      <c r="CM16" s="7">
        <f t="shared" si="1"/>
        <v>128.60000000000036</v>
      </c>
      <c r="CN16" s="7">
        <f t="shared" si="1"/>
        <v>110.60000000000036</v>
      </c>
      <c r="CO16" s="7">
        <f t="shared" si="1"/>
        <v>98.89999999999964</v>
      </c>
      <c r="CP16" s="7">
        <f t="shared" si="1"/>
        <v>122.70000000000255</v>
      </c>
      <c r="CQ16" s="7">
        <f t="shared" si="1"/>
        <v>125.39999999999964</v>
      </c>
      <c r="CR16" s="7">
        <f t="shared" si="1"/>
        <v>116.29999999999927</v>
      </c>
      <c r="CS16" s="7">
        <f t="shared" si="1"/>
        <v>108.60000000000036</v>
      </c>
      <c r="CT16" s="7">
        <f t="shared" si="1"/>
        <v>102.5</v>
      </c>
      <c r="CU16" s="7">
        <f t="shared" si="1"/>
        <v>89.79999999999745</v>
      </c>
      <c r="CV16" s="7">
        <f t="shared" si="1"/>
        <v>70.70000000000073</v>
      </c>
      <c r="CW16" s="7">
        <f t="shared" si="1"/>
        <v>63.100000000000364</v>
      </c>
      <c r="CX16" s="7">
        <f t="shared" si="1"/>
        <v>55.400000000001455</v>
      </c>
      <c r="CY16" s="7">
        <f t="shared" si="1"/>
        <v>45.50000000000182</v>
      </c>
      <c r="CZ16" s="7">
        <f t="shared" si="1"/>
        <v>31.899999999997817</v>
      </c>
      <c r="DA16" s="7">
        <f t="shared" si="1"/>
        <v>21.900000000001455</v>
      </c>
    </row>
    <row r="18" ht="12.75">
      <c r="B18" t="s">
        <v>258</v>
      </c>
    </row>
    <row r="22" ht="12.75">
      <c r="B22" s="1" t="s">
        <v>363</v>
      </c>
    </row>
    <row r="23" spans="4:117" ht="12.75">
      <c r="D23" s="6" t="s">
        <v>113</v>
      </c>
      <c r="E23" s="6" t="s">
        <v>180</v>
      </c>
      <c r="F23" s="6" t="s">
        <v>181</v>
      </c>
      <c r="G23" s="6" t="s">
        <v>182</v>
      </c>
      <c r="H23" s="6" t="s">
        <v>191</v>
      </c>
      <c r="I23" s="6" t="s">
        <v>379</v>
      </c>
      <c r="J23" s="6" t="s">
        <v>380</v>
      </c>
      <c r="K23" s="6" t="s">
        <v>381</v>
      </c>
      <c r="L23" s="6" t="s">
        <v>31</v>
      </c>
      <c r="M23" s="6" t="s">
        <v>50</v>
      </c>
      <c r="N23" s="6" t="s">
        <v>51</v>
      </c>
      <c r="O23" s="6" t="s">
        <v>52</v>
      </c>
      <c r="P23" s="6" t="s">
        <v>53</v>
      </c>
      <c r="Q23" s="6" t="s">
        <v>264</v>
      </c>
      <c r="R23" s="6" t="s">
        <v>265</v>
      </c>
      <c r="S23" s="6" t="s">
        <v>266</v>
      </c>
      <c r="T23" s="6" t="s">
        <v>138</v>
      </c>
      <c r="U23" s="6" t="s">
        <v>139</v>
      </c>
      <c r="V23" s="6" t="s">
        <v>140</v>
      </c>
      <c r="W23" s="6" t="s">
        <v>141</v>
      </c>
      <c r="X23" s="6" t="s">
        <v>142</v>
      </c>
      <c r="Y23" s="6" t="s">
        <v>128</v>
      </c>
      <c r="Z23" s="6" t="s">
        <v>170</v>
      </c>
      <c r="AA23" s="6" t="s">
        <v>171</v>
      </c>
      <c r="AB23" s="6" t="s">
        <v>172</v>
      </c>
      <c r="AC23" s="6" t="s">
        <v>173</v>
      </c>
      <c r="AD23" s="6" t="s">
        <v>174</v>
      </c>
      <c r="AE23" s="6" t="s">
        <v>175</v>
      </c>
      <c r="AF23" s="6" t="s">
        <v>176</v>
      </c>
      <c r="AG23" s="6" t="s">
        <v>178</v>
      </c>
      <c r="AH23" s="6" t="s">
        <v>179</v>
      </c>
      <c r="AI23" s="6" t="s">
        <v>302</v>
      </c>
      <c r="AJ23" s="6" t="s">
        <v>303</v>
      </c>
      <c r="AK23" s="6" t="s">
        <v>337</v>
      </c>
      <c r="AL23" s="6" t="s">
        <v>338</v>
      </c>
      <c r="AM23" s="6" t="s">
        <v>339</v>
      </c>
      <c r="AN23" s="6" t="s">
        <v>340</v>
      </c>
      <c r="AO23" s="6" t="s">
        <v>341</v>
      </c>
      <c r="AP23" s="6" t="s">
        <v>342</v>
      </c>
      <c r="AQ23" s="6" t="s">
        <v>343</v>
      </c>
      <c r="AR23" s="6" t="s">
        <v>344</v>
      </c>
      <c r="AS23" s="6" t="s">
        <v>345</v>
      </c>
      <c r="AT23" s="6" t="s">
        <v>346</v>
      </c>
      <c r="AU23" s="6" t="s">
        <v>347</v>
      </c>
      <c r="AV23" s="6" t="s">
        <v>348</v>
      </c>
      <c r="AW23" s="6" t="s">
        <v>382</v>
      </c>
      <c r="AX23" s="6" t="s">
        <v>383</v>
      </c>
      <c r="AY23" s="6" t="s">
        <v>384</v>
      </c>
      <c r="AZ23" s="6" t="s">
        <v>385</v>
      </c>
      <c r="BA23" s="6" t="s">
        <v>386</v>
      </c>
      <c r="BB23" s="6" t="s">
        <v>387</v>
      </c>
      <c r="BC23" s="6" t="s">
        <v>166</v>
      </c>
      <c r="BD23" s="6" t="s">
        <v>167</v>
      </c>
      <c r="BE23" s="6" t="s">
        <v>168</v>
      </c>
      <c r="BF23" s="6" t="s">
        <v>255</v>
      </c>
      <c r="BG23" s="6" t="s">
        <v>256</v>
      </c>
      <c r="BH23" s="6" t="s">
        <v>11</v>
      </c>
      <c r="BI23" s="6" t="s">
        <v>12</v>
      </c>
      <c r="BJ23" s="6" t="s">
        <v>13</v>
      </c>
      <c r="BK23" s="6" t="s">
        <v>14</v>
      </c>
      <c r="BL23" s="6" t="s">
        <v>229</v>
      </c>
      <c r="BM23" s="6" t="s">
        <v>230</v>
      </c>
      <c r="BN23" s="6" t="s">
        <v>231</v>
      </c>
      <c r="BO23" s="6" t="s">
        <v>87</v>
      </c>
      <c r="BP23" s="6" t="s">
        <v>88</v>
      </c>
      <c r="BQ23" s="6" t="s">
        <v>390</v>
      </c>
      <c r="BR23" s="6" t="s">
        <v>391</v>
      </c>
      <c r="BS23" s="6" t="s">
        <v>225</v>
      </c>
      <c r="BT23" s="6" t="s">
        <v>226</v>
      </c>
      <c r="BU23" s="6" t="s">
        <v>227</v>
      </c>
      <c r="BV23" s="6" t="s">
        <v>228</v>
      </c>
      <c r="BW23" s="6" t="s">
        <v>212</v>
      </c>
      <c r="BX23" s="6" t="s">
        <v>213</v>
      </c>
      <c r="BY23" s="6" t="s">
        <v>214</v>
      </c>
      <c r="BZ23" s="6" t="s">
        <v>215</v>
      </c>
      <c r="CA23" s="6" t="s">
        <v>216</v>
      </c>
      <c r="CB23" s="6" t="s">
        <v>217</v>
      </c>
      <c r="CC23" s="6" t="s">
        <v>42</v>
      </c>
      <c r="CD23" s="6" t="s">
        <v>43</v>
      </c>
      <c r="CE23" s="6" t="s">
        <v>44</v>
      </c>
      <c r="CF23" s="6" t="s">
        <v>45</v>
      </c>
      <c r="CG23" s="6" t="s">
        <v>46</v>
      </c>
      <c r="CH23" s="6" t="s">
        <v>47</v>
      </c>
      <c r="CI23" s="6" t="s">
        <v>48</v>
      </c>
      <c r="CJ23" s="6" t="s">
        <v>49</v>
      </c>
      <c r="CK23" s="6" t="s">
        <v>114</v>
      </c>
      <c r="CL23" s="6" t="s">
        <v>115</v>
      </c>
      <c r="CM23" s="6" t="s">
        <v>241</v>
      </c>
      <c r="CN23" s="6" t="s">
        <v>242</v>
      </c>
      <c r="CO23" s="6" t="s">
        <v>243</v>
      </c>
      <c r="CP23" s="6" t="s">
        <v>244</v>
      </c>
      <c r="CQ23" s="6" t="s">
        <v>245</v>
      </c>
      <c r="CR23" s="6" t="s">
        <v>246</v>
      </c>
      <c r="CS23" s="6" t="s">
        <v>247</v>
      </c>
      <c r="CT23" s="6" t="s">
        <v>248</v>
      </c>
      <c r="CU23" s="6" t="s">
        <v>249</v>
      </c>
      <c r="CV23" s="6" t="s">
        <v>250</v>
      </c>
      <c r="CW23" s="6" t="s">
        <v>251</v>
      </c>
      <c r="CX23" s="6" t="s">
        <v>252</v>
      </c>
      <c r="CY23" s="6" t="s">
        <v>253</v>
      </c>
      <c r="CZ23" s="6" t="s">
        <v>368</v>
      </c>
      <c r="DA23" s="6" t="s">
        <v>369</v>
      </c>
      <c r="DB23" s="6" t="s">
        <v>370</v>
      </c>
      <c r="DC23" s="6" t="s">
        <v>117</v>
      </c>
      <c r="DD23" s="6" t="s">
        <v>154</v>
      </c>
      <c r="DE23" s="6" t="s">
        <v>155</v>
      </c>
      <c r="DF23" s="6" t="s">
        <v>156</v>
      </c>
      <c r="DG23" s="6" t="s">
        <v>157</v>
      </c>
      <c r="DH23" s="6" t="s">
        <v>158</v>
      </c>
      <c r="DI23" s="6" t="s">
        <v>159</v>
      </c>
      <c r="DJ23" s="6" t="s">
        <v>160</v>
      </c>
      <c r="DK23" s="6" t="s">
        <v>161</v>
      </c>
      <c r="DL23" s="6" t="s">
        <v>19</v>
      </c>
      <c r="DM23" s="6" t="s">
        <v>20</v>
      </c>
    </row>
    <row r="24" spans="2:117" ht="12.75">
      <c r="B24" s="4" t="s">
        <v>224</v>
      </c>
      <c r="C24" t="s">
        <v>371</v>
      </c>
      <c r="D24" s="7">
        <v>25479.2</v>
      </c>
      <c r="E24" s="7">
        <v>25517.7</v>
      </c>
      <c r="F24" s="7">
        <v>25596.5</v>
      </c>
      <c r="G24" s="7">
        <v>25691.9</v>
      </c>
      <c r="H24" s="7">
        <v>25771.3</v>
      </c>
      <c r="I24" s="7">
        <v>25838.5</v>
      </c>
      <c r="J24" s="7">
        <v>25908.1</v>
      </c>
      <c r="K24" s="7">
        <v>26012.2</v>
      </c>
      <c r="L24" s="7">
        <v>26083.8</v>
      </c>
      <c r="M24" s="7">
        <v>26156.6</v>
      </c>
      <c r="N24" s="7">
        <v>26244.3</v>
      </c>
      <c r="O24" s="7">
        <v>26329.5</v>
      </c>
      <c r="P24" s="7">
        <v>26426.6</v>
      </c>
      <c r="Q24" s="7">
        <v>26497.7</v>
      </c>
      <c r="R24" s="7">
        <v>26592.8</v>
      </c>
      <c r="S24" s="7">
        <v>26691.7</v>
      </c>
      <c r="T24" s="7">
        <v>26799</v>
      </c>
      <c r="U24" s="7">
        <v>26903.9</v>
      </c>
      <c r="V24" s="7">
        <v>26997.1</v>
      </c>
      <c r="W24" s="7">
        <v>27067.2</v>
      </c>
      <c r="X24" s="7">
        <v>27163.2</v>
      </c>
      <c r="Y24" s="7">
        <v>27232.1</v>
      </c>
      <c r="Z24" s="7">
        <v>27348.3</v>
      </c>
      <c r="AA24" s="7">
        <v>27430.8</v>
      </c>
      <c r="AB24" s="7">
        <v>27518.1</v>
      </c>
      <c r="AC24" s="7">
        <v>27634.8</v>
      </c>
      <c r="AD24" s="7">
        <v>27707.7</v>
      </c>
      <c r="AE24" s="7">
        <v>27788</v>
      </c>
      <c r="AF24" s="7">
        <v>27880</v>
      </c>
      <c r="AG24" s="7">
        <v>27971.9</v>
      </c>
      <c r="AH24" s="7">
        <v>28077.2</v>
      </c>
      <c r="AI24" s="7">
        <v>28149.9</v>
      </c>
      <c r="AJ24" s="7">
        <v>28242.4</v>
      </c>
      <c r="AK24" s="7">
        <v>28338.5</v>
      </c>
      <c r="AL24" s="7">
        <v>28428.4</v>
      </c>
      <c r="AM24" s="7">
        <v>28547.1</v>
      </c>
      <c r="AN24" s="7">
        <v>28629</v>
      </c>
      <c r="AO24" s="7">
        <v>28725</v>
      </c>
      <c r="AP24" s="7">
        <v>28777.2</v>
      </c>
      <c r="AQ24" s="7">
        <v>28855.2</v>
      </c>
      <c r="AR24" s="7">
        <v>28945.2</v>
      </c>
      <c r="AS24" s="7">
        <v>29052.4</v>
      </c>
      <c r="AT24" s="7">
        <v>29149.4</v>
      </c>
      <c r="AU24" s="7">
        <v>29265.1</v>
      </c>
      <c r="AV24" s="7">
        <v>29358.8</v>
      </c>
      <c r="AW24" s="7">
        <v>29452.5</v>
      </c>
      <c r="AX24" s="7">
        <v>29547.1</v>
      </c>
      <c r="AY24" s="7">
        <v>29740.2</v>
      </c>
      <c r="AZ24" s="7">
        <v>29835.9</v>
      </c>
      <c r="BA24" s="7">
        <v>29932</v>
      </c>
      <c r="BB24" s="7">
        <v>30027.7</v>
      </c>
      <c r="BC24" s="7">
        <v>30124.2</v>
      </c>
      <c r="BD24" s="7">
        <v>30221.4</v>
      </c>
      <c r="BE24" s="7">
        <v>30318.9</v>
      </c>
      <c r="BF24" s="7">
        <v>30363</v>
      </c>
      <c r="BG24" s="7">
        <v>30407.8</v>
      </c>
      <c r="BH24" s="7">
        <v>30451.7</v>
      </c>
      <c r="BI24" s="7">
        <v>30496.4</v>
      </c>
      <c r="BJ24" s="7">
        <v>30574.2</v>
      </c>
      <c r="BK24" s="7">
        <v>30651.5</v>
      </c>
      <c r="BL24" s="7">
        <v>30727.8</v>
      </c>
      <c r="BM24" s="7">
        <v>30805.5</v>
      </c>
      <c r="BN24" s="7">
        <v>30880.3</v>
      </c>
      <c r="BO24" s="7">
        <v>30953.4</v>
      </c>
      <c r="BP24" s="7">
        <v>31026.2</v>
      </c>
      <c r="BQ24" s="7">
        <v>31099</v>
      </c>
      <c r="BR24" s="7">
        <v>31169.4</v>
      </c>
      <c r="BS24" s="7">
        <v>31238.2</v>
      </c>
      <c r="BT24" s="7">
        <v>31306.1</v>
      </c>
      <c r="BU24" s="7">
        <v>31374.6</v>
      </c>
      <c r="BV24" s="7">
        <v>31447.4</v>
      </c>
      <c r="BW24" s="7">
        <v>31520.1</v>
      </c>
      <c r="BX24" s="7">
        <v>31592.8</v>
      </c>
      <c r="BY24" s="7">
        <v>31665.5</v>
      </c>
      <c r="BZ24" s="7">
        <v>31738.2</v>
      </c>
      <c r="CA24" s="7">
        <v>31810.9</v>
      </c>
      <c r="CB24" s="7">
        <v>31883.6</v>
      </c>
      <c r="CC24" s="7">
        <v>31956.3</v>
      </c>
      <c r="CD24" s="7">
        <v>32070.2</v>
      </c>
      <c r="CE24" s="7">
        <v>32136</v>
      </c>
      <c r="CF24" s="7">
        <v>32201.9</v>
      </c>
      <c r="CG24" s="7">
        <v>32267.7</v>
      </c>
      <c r="CH24" s="7">
        <v>32331</v>
      </c>
      <c r="CI24" s="7">
        <v>32391.9</v>
      </c>
      <c r="CJ24" s="7">
        <v>32452.8</v>
      </c>
      <c r="CK24" s="7">
        <v>32513.7</v>
      </c>
      <c r="CL24" s="7">
        <v>32577.2</v>
      </c>
      <c r="CM24" s="7">
        <v>32643.4</v>
      </c>
      <c r="CN24" s="7">
        <v>32709.6</v>
      </c>
      <c r="CO24" s="7">
        <v>32775.7</v>
      </c>
      <c r="CP24" s="7">
        <v>32846.2</v>
      </c>
      <c r="CQ24" s="7">
        <v>32921</v>
      </c>
      <c r="CR24" s="7">
        <v>32995.8</v>
      </c>
      <c r="CS24" s="7">
        <v>33070.6</v>
      </c>
      <c r="CT24" s="7">
        <v>33162</v>
      </c>
      <c r="CU24" s="7">
        <v>33270.1</v>
      </c>
      <c r="CV24" s="7">
        <v>33378.2</v>
      </c>
      <c r="CW24" s="7">
        <v>33486.3</v>
      </c>
      <c r="CX24" s="7">
        <v>33577.4</v>
      </c>
      <c r="CY24" s="7">
        <v>33651.5</v>
      </c>
      <c r="CZ24" s="7">
        <v>33725.7</v>
      </c>
      <c r="DA24" s="7">
        <v>33799.9</v>
      </c>
      <c r="DB24" s="7">
        <v>33868.9</v>
      </c>
      <c r="DC24" s="7">
        <v>33932.9</v>
      </c>
      <c r="DD24" s="7">
        <v>33996.9</v>
      </c>
      <c r="DE24" s="7">
        <v>34060.9</v>
      </c>
      <c r="DF24" s="7">
        <v>34120.4</v>
      </c>
      <c r="DG24" s="7">
        <v>34175.5</v>
      </c>
      <c r="DH24" s="7">
        <v>34230.6</v>
      </c>
      <c r="DI24" s="7">
        <v>34285.7</v>
      </c>
      <c r="DJ24" s="7">
        <v>34336.2</v>
      </c>
      <c r="DK24" s="7">
        <v>34382.3</v>
      </c>
      <c r="DL24" s="7">
        <v>34428.3</v>
      </c>
      <c r="DM24" s="7">
        <v>34474.3</v>
      </c>
    </row>
    <row r="25" spans="2:117" ht="12.75">
      <c r="B25" s="4" t="s">
        <v>374</v>
      </c>
      <c r="C25" t="s">
        <v>165</v>
      </c>
      <c r="D25" s="7">
        <v>13366.3</v>
      </c>
      <c r="E25" s="7">
        <v>13296.7</v>
      </c>
      <c r="F25" s="7">
        <v>13269.7</v>
      </c>
      <c r="G25" s="7">
        <v>13211.7</v>
      </c>
      <c r="H25" s="7">
        <v>13300.9</v>
      </c>
      <c r="I25" s="7">
        <v>13351.6</v>
      </c>
      <c r="J25" s="7">
        <v>13333.1</v>
      </c>
      <c r="K25" s="7">
        <v>13279.2</v>
      </c>
      <c r="L25" s="7">
        <v>13337.1</v>
      </c>
      <c r="M25" s="7">
        <v>13341.7</v>
      </c>
      <c r="N25" s="7">
        <v>13375.1</v>
      </c>
      <c r="O25" s="7">
        <v>13299.2</v>
      </c>
      <c r="P25" s="7">
        <v>13417</v>
      </c>
      <c r="Q25" s="7">
        <v>13441.9</v>
      </c>
      <c r="R25" s="7">
        <v>13441.5</v>
      </c>
      <c r="S25" s="7">
        <v>13380.1</v>
      </c>
      <c r="T25" s="7">
        <v>13424.7</v>
      </c>
      <c r="U25" s="7">
        <v>13464.6</v>
      </c>
      <c r="V25" s="7">
        <v>13456</v>
      </c>
      <c r="W25" s="7">
        <v>13408.5</v>
      </c>
      <c r="X25" s="7">
        <v>13502</v>
      </c>
      <c r="Y25" s="7">
        <v>13553.2</v>
      </c>
      <c r="Z25" s="7">
        <v>13574.6</v>
      </c>
      <c r="AA25" s="7">
        <v>13555</v>
      </c>
      <c r="AB25" s="7">
        <v>13679.3</v>
      </c>
      <c r="AC25" s="7">
        <v>13763.7</v>
      </c>
      <c r="AD25" s="7">
        <v>13736.5</v>
      </c>
      <c r="AE25" s="7">
        <v>13734.2</v>
      </c>
      <c r="AF25" s="7">
        <v>13878.4</v>
      </c>
      <c r="AG25" s="7">
        <v>13915.1</v>
      </c>
      <c r="AH25" s="7">
        <v>13895.4</v>
      </c>
      <c r="AI25" s="7">
        <v>13842</v>
      </c>
      <c r="AJ25" s="7">
        <v>13923.4</v>
      </c>
      <c r="AK25" s="7">
        <v>13988.6</v>
      </c>
      <c r="AL25" s="7">
        <v>13988.2</v>
      </c>
      <c r="AM25" s="7">
        <v>13952.9</v>
      </c>
      <c r="AN25" s="7">
        <v>14014.6</v>
      </c>
      <c r="AO25" s="7">
        <v>14080.8</v>
      </c>
      <c r="AP25" s="7">
        <v>14102.3</v>
      </c>
      <c r="AQ25" s="7">
        <v>14119.4</v>
      </c>
      <c r="AR25" s="7">
        <v>14199.9</v>
      </c>
      <c r="AS25" s="7">
        <v>14314</v>
      </c>
      <c r="AT25" s="7">
        <v>14410.8</v>
      </c>
      <c r="AU25" s="7">
        <v>14650</v>
      </c>
      <c r="AV25" s="7">
        <v>14876</v>
      </c>
      <c r="AW25" s="7">
        <v>14966.3</v>
      </c>
      <c r="AX25" s="7">
        <v>15015</v>
      </c>
      <c r="AY25" s="7">
        <v>15065.1</v>
      </c>
      <c r="AZ25" s="7">
        <v>15215.5</v>
      </c>
      <c r="BA25" s="7">
        <v>15144.8</v>
      </c>
      <c r="BB25" s="7">
        <v>15179.7</v>
      </c>
      <c r="BC25" s="7">
        <v>15194</v>
      </c>
      <c r="BD25" s="7">
        <v>15330.8</v>
      </c>
      <c r="BE25" s="7">
        <v>15378.2</v>
      </c>
      <c r="BF25" s="7">
        <v>15421.9</v>
      </c>
      <c r="BG25" s="7">
        <v>15410.4</v>
      </c>
      <c r="BH25" s="7">
        <v>15487.7</v>
      </c>
      <c r="BI25" s="7">
        <v>15541.6</v>
      </c>
      <c r="BJ25" s="7">
        <v>15526.1</v>
      </c>
      <c r="BK25" s="7">
        <v>15534.4</v>
      </c>
      <c r="BL25" s="7">
        <v>15680.5</v>
      </c>
      <c r="BM25" s="7">
        <v>15668.1</v>
      </c>
      <c r="BN25" s="7">
        <v>15629.2</v>
      </c>
      <c r="BO25" s="7">
        <v>15669</v>
      </c>
      <c r="BP25" s="7">
        <v>15746.9</v>
      </c>
      <c r="BQ25" s="7">
        <v>15777.8</v>
      </c>
      <c r="BR25" s="7">
        <v>15741.3</v>
      </c>
      <c r="BS25" s="7">
        <v>15833.8</v>
      </c>
      <c r="BT25" s="7">
        <v>15974.9</v>
      </c>
      <c r="BU25" s="7">
        <v>16020.3</v>
      </c>
      <c r="BV25" s="7">
        <v>16021.4</v>
      </c>
      <c r="BW25" s="7">
        <v>16081.6</v>
      </c>
      <c r="BX25" s="7">
        <v>16113.1</v>
      </c>
      <c r="BY25" s="7">
        <v>16134.8</v>
      </c>
      <c r="BZ25" s="7">
        <v>16153.7</v>
      </c>
      <c r="CA25" s="7">
        <v>16162.9</v>
      </c>
      <c r="CB25" s="7">
        <v>16293.5</v>
      </c>
      <c r="CC25" s="7">
        <v>16300.4</v>
      </c>
      <c r="CD25" s="7">
        <v>16366.1</v>
      </c>
      <c r="CE25" s="7">
        <v>16412.6</v>
      </c>
      <c r="CF25" s="7">
        <v>16582.2</v>
      </c>
      <c r="CG25" s="7">
        <v>16608.1</v>
      </c>
      <c r="CH25" s="7">
        <v>16608.5</v>
      </c>
      <c r="CI25" s="7">
        <v>16672</v>
      </c>
      <c r="CJ25" s="7">
        <v>16791.8</v>
      </c>
      <c r="CK25" s="7">
        <v>16853.2</v>
      </c>
      <c r="CL25" s="7">
        <v>16823.3</v>
      </c>
      <c r="CM25" s="7">
        <v>16900.6</v>
      </c>
      <c r="CN25" s="7">
        <v>17101.2</v>
      </c>
      <c r="CO25" s="7">
        <v>17114.2</v>
      </c>
      <c r="CP25" s="7">
        <v>17101.9</v>
      </c>
      <c r="CQ25" s="7">
        <v>17168.2</v>
      </c>
      <c r="CR25" s="7">
        <v>17385</v>
      </c>
      <c r="CS25" s="7">
        <v>17506.2</v>
      </c>
      <c r="CT25" s="7">
        <v>17610.3</v>
      </c>
      <c r="CU25" s="7">
        <v>17763.5</v>
      </c>
      <c r="CV25" s="7">
        <v>17981.3</v>
      </c>
      <c r="CW25" s="7">
        <v>18071.1</v>
      </c>
      <c r="CX25" s="7">
        <v>17629.3</v>
      </c>
      <c r="CY25" s="7">
        <v>17709.9</v>
      </c>
      <c r="CZ25" s="7">
        <v>17906.5</v>
      </c>
      <c r="DA25" s="7">
        <v>18012.8</v>
      </c>
      <c r="DB25" s="7">
        <v>18136.5</v>
      </c>
      <c r="DC25" s="7">
        <v>18266.9</v>
      </c>
      <c r="DD25" s="7">
        <v>18463</v>
      </c>
      <c r="DE25" s="7">
        <v>18495.4</v>
      </c>
      <c r="DF25" s="7">
        <v>18615</v>
      </c>
      <c r="DG25" s="7">
        <v>18751.1</v>
      </c>
      <c r="DH25" s="7">
        <v>18932.4</v>
      </c>
      <c r="DI25" s="7">
        <v>18989</v>
      </c>
      <c r="DJ25" s="7">
        <v>19016.7</v>
      </c>
      <c r="DK25" s="7">
        <v>19142.6</v>
      </c>
      <c r="DL25" s="7">
        <v>19271.7</v>
      </c>
      <c r="DM25" s="7">
        <v>19330.4</v>
      </c>
    </row>
    <row r="26" spans="2:117" ht="12.75">
      <c r="B26" s="4" t="s">
        <v>315</v>
      </c>
      <c r="C26" t="s">
        <v>316</v>
      </c>
      <c r="D26" s="7">
        <v>12777.3</v>
      </c>
      <c r="E26" s="7">
        <v>12668.8</v>
      </c>
      <c r="F26" s="7">
        <v>12615.6</v>
      </c>
      <c r="G26" s="7">
        <v>12580.3</v>
      </c>
      <c r="H26" s="7">
        <v>12590.1</v>
      </c>
      <c r="I26" s="7">
        <v>12591.6</v>
      </c>
      <c r="J26" s="7">
        <v>12471.1</v>
      </c>
      <c r="K26" s="7">
        <v>12401.6</v>
      </c>
      <c r="L26" s="7">
        <v>12394.5</v>
      </c>
      <c r="M26" s="7">
        <v>12325.5</v>
      </c>
      <c r="N26" s="7">
        <v>12287.3</v>
      </c>
      <c r="O26" s="7">
        <v>12212.7</v>
      </c>
      <c r="P26" s="7">
        <v>12247.5</v>
      </c>
      <c r="Q26" s="7">
        <v>12162.4</v>
      </c>
      <c r="R26" s="7">
        <v>12013.3</v>
      </c>
      <c r="S26" s="7">
        <v>11892.7</v>
      </c>
      <c r="T26" s="7">
        <v>11883.1</v>
      </c>
      <c r="U26" s="7">
        <v>11790.5</v>
      </c>
      <c r="V26" s="7">
        <v>11655.8</v>
      </c>
      <c r="W26" s="7">
        <v>11579.2</v>
      </c>
      <c r="X26" s="7">
        <v>11597</v>
      </c>
      <c r="Y26" s="7">
        <v>11521.3</v>
      </c>
      <c r="Z26" s="7">
        <v>11469.3</v>
      </c>
      <c r="AA26" s="7">
        <v>11477.4</v>
      </c>
      <c r="AB26" s="7">
        <v>11500.8</v>
      </c>
      <c r="AC26" s="7">
        <v>11477.8</v>
      </c>
      <c r="AD26" s="7">
        <v>11362.9</v>
      </c>
      <c r="AE26" s="7">
        <v>11415.8</v>
      </c>
      <c r="AF26" s="7">
        <v>11494.1</v>
      </c>
      <c r="AG26" s="7">
        <v>11414</v>
      </c>
      <c r="AH26" s="7">
        <v>11172.2</v>
      </c>
      <c r="AI26" s="7">
        <v>11119.3</v>
      </c>
      <c r="AJ26" s="7">
        <v>11143.5</v>
      </c>
      <c r="AK26" s="7">
        <v>11040.3</v>
      </c>
      <c r="AL26" s="7">
        <v>10981.2</v>
      </c>
      <c r="AM26" s="7">
        <v>10949.1</v>
      </c>
      <c r="AN26" s="7">
        <v>11029.4</v>
      </c>
      <c r="AO26" s="7">
        <v>11056.3</v>
      </c>
      <c r="AP26" s="7">
        <v>11049.1</v>
      </c>
      <c r="AQ26" s="7">
        <v>11151</v>
      </c>
      <c r="AR26" s="7">
        <v>11275.9</v>
      </c>
      <c r="AS26" s="7">
        <v>11359.2</v>
      </c>
      <c r="AT26" s="7">
        <v>11382.9</v>
      </c>
      <c r="AU26" s="7">
        <v>11690.3</v>
      </c>
      <c r="AV26" s="7">
        <v>11911.9</v>
      </c>
      <c r="AW26" s="7">
        <v>12011.1</v>
      </c>
      <c r="AX26" s="7">
        <v>12013.9</v>
      </c>
      <c r="AY26" s="7">
        <v>12110.3</v>
      </c>
      <c r="AZ26" s="7">
        <v>12319.1</v>
      </c>
      <c r="BA26" s="7">
        <v>12371.2</v>
      </c>
      <c r="BB26" s="7">
        <v>12407.5</v>
      </c>
      <c r="BC26" s="7">
        <v>12571</v>
      </c>
      <c r="BD26" s="7">
        <v>12792.7</v>
      </c>
      <c r="BE26" s="7">
        <v>12781.7</v>
      </c>
      <c r="BF26" s="7">
        <v>12837.5</v>
      </c>
      <c r="BG26" s="7">
        <v>12906.8</v>
      </c>
      <c r="BH26" s="7">
        <v>13033.6</v>
      </c>
      <c r="BI26" s="7">
        <v>13041.8</v>
      </c>
      <c r="BJ26" s="7">
        <v>13025.4</v>
      </c>
      <c r="BK26" s="7">
        <v>13067.6</v>
      </c>
      <c r="BL26" s="7">
        <v>13120.2</v>
      </c>
      <c r="BM26" s="7">
        <v>13015.1</v>
      </c>
      <c r="BN26" s="7">
        <v>12909.4</v>
      </c>
      <c r="BO26" s="7">
        <v>12893.3</v>
      </c>
      <c r="BP26" s="7">
        <v>12869.8</v>
      </c>
      <c r="BQ26" s="7">
        <v>12616.8</v>
      </c>
      <c r="BR26" s="7">
        <v>12327</v>
      </c>
      <c r="BS26" s="7">
        <v>12323.6</v>
      </c>
      <c r="BT26" s="7">
        <v>12321.3</v>
      </c>
      <c r="BU26" s="7">
        <v>12203.3</v>
      </c>
      <c r="BV26" s="7">
        <v>12088.5</v>
      </c>
      <c r="BW26" s="7">
        <v>12186.1</v>
      </c>
      <c r="BX26" s="7">
        <v>12277.9</v>
      </c>
      <c r="BY26" s="7">
        <v>12278</v>
      </c>
      <c r="BZ26" s="7">
        <v>12359.6</v>
      </c>
      <c r="CA26" s="7">
        <v>12494.8</v>
      </c>
      <c r="CB26" s="7">
        <v>12603.8</v>
      </c>
      <c r="CC26" s="7">
        <v>12590</v>
      </c>
      <c r="CD26" s="7">
        <v>12615.9</v>
      </c>
      <c r="CE26" s="7">
        <v>12759.8</v>
      </c>
      <c r="CF26" s="7">
        <v>12964.6</v>
      </c>
      <c r="CG26" s="7">
        <v>12999.7</v>
      </c>
      <c r="CH26" s="7">
        <v>13045</v>
      </c>
      <c r="CI26" s="7">
        <v>13190.8</v>
      </c>
      <c r="CJ26" s="7">
        <v>13355.9</v>
      </c>
      <c r="CK26" s="7">
        <v>13446.2</v>
      </c>
      <c r="CL26" s="7">
        <v>13540.8</v>
      </c>
      <c r="CM26" s="7">
        <v>13718.5</v>
      </c>
      <c r="CN26" s="7">
        <v>13952.3</v>
      </c>
      <c r="CO26" s="7">
        <v>14018.7</v>
      </c>
      <c r="CP26" s="7">
        <v>14212.7</v>
      </c>
      <c r="CQ26" s="7">
        <v>14508.5</v>
      </c>
      <c r="CR26" s="7">
        <v>14726.1</v>
      </c>
      <c r="CS26" s="7">
        <v>14824.7</v>
      </c>
      <c r="CT26" s="7">
        <v>14987.8</v>
      </c>
      <c r="CU26" s="7">
        <v>15306.1</v>
      </c>
      <c r="CV26" s="7">
        <v>15542.2</v>
      </c>
      <c r="CW26" s="7">
        <v>15642.7</v>
      </c>
      <c r="CX26" s="7">
        <v>15713</v>
      </c>
      <c r="CY26" s="7">
        <v>15876.6</v>
      </c>
      <c r="CZ26" s="7">
        <v>16071.6</v>
      </c>
      <c r="DA26" s="7">
        <v>16121</v>
      </c>
      <c r="DB26" s="7">
        <v>16055.5</v>
      </c>
      <c r="DC26" s="7">
        <v>16240.7</v>
      </c>
      <c r="DD26" s="7">
        <v>16356.9</v>
      </c>
      <c r="DE26" s="7">
        <v>16377.3</v>
      </c>
      <c r="DF26" s="7">
        <v>16432.4</v>
      </c>
      <c r="DG26" s="7">
        <v>16666</v>
      </c>
      <c r="DH26" s="7">
        <v>16817.8</v>
      </c>
      <c r="DI26" s="7">
        <v>16862</v>
      </c>
      <c r="DJ26" s="7">
        <v>16852.5</v>
      </c>
      <c r="DK26" s="7">
        <v>17050.1</v>
      </c>
      <c r="DL26" s="7">
        <v>17240.4</v>
      </c>
      <c r="DM26" s="7">
        <v>17323.3</v>
      </c>
    </row>
    <row r="27" spans="2:117" ht="12.75">
      <c r="B27" s="4" t="s">
        <v>333</v>
      </c>
      <c r="C27" t="s">
        <v>378</v>
      </c>
      <c r="D27" s="7">
        <v>589</v>
      </c>
      <c r="E27" s="7">
        <v>628</v>
      </c>
      <c r="F27" s="7">
        <v>654.1</v>
      </c>
      <c r="G27" s="7">
        <v>631.4</v>
      </c>
      <c r="H27" s="7">
        <v>710.9</v>
      </c>
      <c r="I27" s="7">
        <v>760.1</v>
      </c>
      <c r="J27" s="7">
        <v>862</v>
      </c>
      <c r="K27" s="7">
        <v>877.6</v>
      </c>
      <c r="L27" s="7">
        <v>942.6</v>
      </c>
      <c r="M27" s="7">
        <v>1016.3</v>
      </c>
      <c r="N27" s="7">
        <v>1087.8</v>
      </c>
      <c r="O27" s="7">
        <v>1086.5</v>
      </c>
      <c r="P27" s="7">
        <v>1169.5</v>
      </c>
      <c r="Q27" s="7">
        <v>1279.5</v>
      </c>
      <c r="R27" s="7">
        <v>1428.2</v>
      </c>
      <c r="S27" s="7">
        <v>1487.5</v>
      </c>
      <c r="T27" s="7">
        <v>1541.6</v>
      </c>
      <c r="U27" s="7">
        <v>1674</v>
      </c>
      <c r="V27" s="7">
        <v>1800.2</v>
      </c>
      <c r="W27" s="7">
        <v>1829.2</v>
      </c>
      <c r="X27" s="7">
        <v>1905</v>
      </c>
      <c r="Y27" s="7">
        <v>2031.9</v>
      </c>
      <c r="Z27" s="7">
        <v>2105.3</v>
      </c>
      <c r="AA27" s="7">
        <v>2077.6</v>
      </c>
      <c r="AB27" s="7">
        <v>2178.5</v>
      </c>
      <c r="AC27" s="7">
        <v>2285.9</v>
      </c>
      <c r="AD27" s="7">
        <v>2373.6</v>
      </c>
      <c r="AE27" s="7">
        <v>2318.4</v>
      </c>
      <c r="AF27" s="7">
        <v>2384.3</v>
      </c>
      <c r="AG27" s="7">
        <v>2501.1</v>
      </c>
      <c r="AH27" s="7">
        <v>2723.2</v>
      </c>
      <c r="AI27" s="7">
        <v>2722.7</v>
      </c>
      <c r="AJ27" s="7">
        <v>2779.8</v>
      </c>
      <c r="AK27" s="7">
        <v>2948.4</v>
      </c>
      <c r="AL27" s="7">
        <v>3007</v>
      </c>
      <c r="AM27" s="7">
        <v>3003.7</v>
      </c>
      <c r="AN27" s="7">
        <v>2985.2</v>
      </c>
      <c r="AO27" s="7">
        <v>3024.4</v>
      </c>
      <c r="AP27" s="7">
        <v>3053.1</v>
      </c>
      <c r="AQ27" s="7">
        <v>2968.5</v>
      </c>
      <c r="AR27" s="7">
        <v>2924.1</v>
      </c>
      <c r="AS27" s="7">
        <v>2954.8</v>
      </c>
      <c r="AT27" s="7">
        <v>3027.9</v>
      </c>
      <c r="AU27" s="7">
        <v>2959.7</v>
      </c>
      <c r="AV27" s="7">
        <v>2964.1</v>
      </c>
      <c r="AW27" s="7">
        <v>2955.2</v>
      </c>
      <c r="AX27" s="7">
        <v>3001.1</v>
      </c>
      <c r="AY27" s="7">
        <v>2954.7</v>
      </c>
      <c r="AZ27" s="7">
        <v>2896.5</v>
      </c>
      <c r="BA27" s="7">
        <v>2773.6</v>
      </c>
      <c r="BB27" s="7">
        <v>2772.2</v>
      </c>
      <c r="BC27" s="7">
        <v>2623</v>
      </c>
      <c r="BD27" s="7">
        <v>2538.1</v>
      </c>
      <c r="BE27" s="7">
        <v>2596.5</v>
      </c>
      <c r="BF27" s="7">
        <v>2584.4</v>
      </c>
      <c r="BG27" s="7">
        <v>2503.6</v>
      </c>
      <c r="BH27" s="7">
        <v>2454.1</v>
      </c>
      <c r="BI27" s="7">
        <v>2499.8</v>
      </c>
      <c r="BJ27" s="7">
        <v>2500.7</v>
      </c>
      <c r="BK27" s="7">
        <v>2466.8</v>
      </c>
      <c r="BL27" s="7">
        <v>2560.2</v>
      </c>
      <c r="BM27" s="7">
        <v>2653</v>
      </c>
      <c r="BN27" s="7">
        <v>2719.8</v>
      </c>
      <c r="BO27" s="7">
        <v>2775.7</v>
      </c>
      <c r="BP27" s="7">
        <v>2877.1</v>
      </c>
      <c r="BQ27" s="7">
        <v>3161</v>
      </c>
      <c r="BR27" s="7">
        <v>3414.3</v>
      </c>
      <c r="BS27" s="7">
        <v>3510.2</v>
      </c>
      <c r="BT27" s="7">
        <v>3653.6</v>
      </c>
      <c r="BU27" s="7">
        <v>3817</v>
      </c>
      <c r="BV27" s="7">
        <v>3932.9</v>
      </c>
      <c r="BW27" s="7">
        <v>3895.5</v>
      </c>
      <c r="BX27" s="7">
        <v>3835.2</v>
      </c>
      <c r="BY27" s="7">
        <v>3856.7</v>
      </c>
      <c r="BZ27" s="7">
        <v>3794.1</v>
      </c>
      <c r="CA27" s="7">
        <v>3668.1</v>
      </c>
      <c r="CB27" s="7">
        <v>3689.7</v>
      </c>
      <c r="CC27" s="7">
        <v>3710.4</v>
      </c>
      <c r="CD27" s="7">
        <v>3750.2</v>
      </c>
      <c r="CE27" s="7">
        <v>3652.8</v>
      </c>
      <c r="CF27" s="7">
        <v>3617.6</v>
      </c>
      <c r="CG27" s="7">
        <v>3608.4</v>
      </c>
      <c r="CH27" s="7">
        <v>3563.4</v>
      </c>
      <c r="CI27" s="7">
        <v>3481.2</v>
      </c>
      <c r="CJ27" s="7">
        <v>3435.9</v>
      </c>
      <c r="CK27" s="7">
        <v>3407.1</v>
      </c>
      <c r="CL27" s="7">
        <v>3282.5</v>
      </c>
      <c r="CM27" s="7">
        <v>3182.1</v>
      </c>
      <c r="CN27" s="7">
        <v>3148.8</v>
      </c>
      <c r="CO27" s="7">
        <v>3095.6</v>
      </c>
      <c r="CP27" s="7">
        <v>2889.3</v>
      </c>
      <c r="CQ27" s="7">
        <v>2659.8</v>
      </c>
      <c r="CR27" s="7">
        <v>2658.9</v>
      </c>
      <c r="CS27" s="7">
        <v>2681.5</v>
      </c>
      <c r="CT27" s="7">
        <v>2622.5</v>
      </c>
      <c r="CU27" s="7">
        <v>2457.5</v>
      </c>
      <c r="CV27" s="7">
        <v>2439.2</v>
      </c>
      <c r="CW27" s="7">
        <v>2428.4</v>
      </c>
      <c r="CX27" s="7">
        <v>1916.3</v>
      </c>
      <c r="CY27" s="7">
        <v>1833.3</v>
      </c>
      <c r="CZ27" s="7">
        <v>1834.9</v>
      </c>
      <c r="DA27" s="7">
        <v>1891.8</v>
      </c>
      <c r="DB27" s="7">
        <v>2081.1</v>
      </c>
      <c r="DC27" s="7">
        <v>2026.2</v>
      </c>
      <c r="DD27" s="7">
        <v>2106.1</v>
      </c>
      <c r="DE27" s="7">
        <v>2118.2</v>
      </c>
      <c r="DF27" s="7">
        <v>2182.7</v>
      </c>
      <c r="DG27" s="7">
        <v>2085</v>
      </c>
      <c r="DH27" s="7">
        <v>2114.6</v>
      </c>
      <c r="DI27" s="7">
        <v>2127.1</v>
      </c>
      <c r="DJ27" s="7">
        <v>2164.1</v>
      </c>
      <c r="DK27" s="7">
        <v>2092.6</v>
      </c>
      <c r="DL27" s="7">
        <v>2031.3</v>
      </c>
      <c r="DM27" s="7">
        <v>2007.1</v>
      </c>
    </row>
    <row r="28" spans="2:117" ht="12.75">
      <c r="B28" s="4" t="s">
        <v>287</v>
      </c>
      <c r="C28" t="s">
        <v>288</v>
      </c>
      <c r="D28" s="7">
        <v>11811.8</v>
      </c>
      <c r="E28" s="7">
        <v>11904.3</v>
      </c>
      <c r="F28" s="7">
        <v>12005</v>
      </c>
      <c r="G28" s="7">
        <v>12147.8</v>
      </c>
      <c r="H28" s="7">
        <v>12131.8</v>
      </c>
      <c r="I28" s="7">
        <v>12157</v>
      </c>
      <c r="J28" s="7">
        <v>12246.1</v>
      </c>
      <c r="K28" s="7">
        <v>12402.1</v>
      </c>
      <c r="L28" s="7">
        <v>12415</v>
      </c>
      <c r="M28" s="7">
        <v>12478.7</v>
      </c>
      <c r="N28" s="7">
        <v>12544.4</v>
      </c>
      <c r="O28" s="7">
        <v>12698</v>
      </c>
      <c r="P28" s="7">
        <v>12680.4</v>
      </c>
      <c r="Q28" s="7">
        <v>12726.6</v>
      </c>
      <c r="R28" s="7">
        <v>12828.8</v>
      </c>
      <c r="S28" s="7">
        <v>12986</v>
      </c>
      <c r="T28" s="7">
        <v>13043.7</v>
      </c>
      <c r="U28" s="7">
        <v>13109.1</v>
      </c>
      <c r="V28" s="7">
        <v>13209.5</v>
      </c>
      <c r="W28" s="7">
        <v>13323.8</v>
      </c>
      <c r="X28" s="7">
        <v>13332.5</v>
      </c>
      <c r="Y28" s="7">
        <v>13362.7</v>
      </c>
      <c r="Z28" s="7">
        <v>13465.4</v>
      </c>
      <c r="AA28" s="7">
        <v>13553.6</v>
      </c>
      <c r="AB28" s="7">
        <v>13504.9</v>
      </c>
      <c r="AC28" s="7">
        <v>13538.6</v>
      </c>
      <c r="AD28" s="7">
        <v>13637.8</v>
      </c>
      <c r="AE28" s="7">
        <v>13720.4</v>
      </c>
      <c r="AF28" s="7">
        <v>13676.2</v>
      </c>
      <c r="AG28" s="7">
        <v>13716.7</v>
      </c>
      <c r="AH28" s="7">
        <v>13853.2</v>
      </c>
      <c r="AI28" s="7">
        <v>13994</v>
      </c>
      <c r="AJ28" s="7">
        <v>14011.5</v>
      </c>
      <c r="AK28" s="7">
        <v>14051.7</v>
      </c>
      <c r="AL28" s="7">
        <v>14155.9</v>
      </c>
      <c r="AM28" s="7">
        <v>14307</v>
      </c>
      <c r="AN28" s="7">
        <v>14347.3</v>
      </c>
      <c r="AO28" s="7">
        <v>14378.6</v>
      </c>
      <c r="AP28" s="7">
        <v>14428.1</v>
      </c>
      <c r="AQ28" s="7">
        <v>14498.2</v>
      </c>
      <c r="AR28" s="7">
        <v>14512.4</v>
      </c>
      <c r="AS28" s="7">
        <v>14496.1</v>
      </c>
      <c r="AT28" s="7">
        <v>14507.8</v>
      </c>
      <c r="AU28" s="7">
        <v>14371.6</v>
      </c>
      <c r="AV28" s="7">
        <v>14231.8</v>
      </c>
      <c r="AW28" s="7">
        <v>14238.9</v>
      </c>
      <c r="AX28" s="7">
        <v>14287.9</v>
      </c>
      <c r="AY28" s="7">
        <v>14431.5</v>
      </c>
      <c r="AZ28" s="7">
        <v>14376.6</v>
      </c>
      <c r="BA28" s="7">
        <v>14539.4</v>
      </c>
      <c r="BB28" s="7">
        <v>14596.3</v>
      </c>
      <c r="BC28" s="7">
        <v>14675.4</v>
      </c>
      <c r="BD28" s="7">
        <v>14647.5</v>
      </c>
      <c r="BE28" s="7">
        <v>14705.7</v>
      </c>
      <c r="BF28" s="7">
        <v>14716.4</v>
      </c>
      <c r="BG28" s="7">
        <v>14767.8</v>
      </c>
      <c r="BH28" s="7">
        <v>14742.7</v>
      </c>
      <c r="BI28" s="7">
        <v>14738.3</v>
      </c>
      <c r="BJ28" s="7">
        <v>14829</v>
      </c>
      <c r="BK28" s="7">
        <v>14899.5</v>
      </c>
      <c r="BL28" s="7">
        <v>14822.5</v>
      </c>
      <c r="BM28" s="7">
        <v>14920.1</v>
      </c>
      <c r="BN28" s="7">
        <v>15043.4</v>
      </c>
      <c r="BO28" s="7">
        <v>15100</v>
      </c>
      <c r="BP28" s="7">
        <v>15081.7</v>
      </c>
      <c r="BQ28" s="7">
        <v>15157.7</v>
      </c>
      <c r="BR28" s="7">
        <v>15272.3</v>
      </c>
      <c r="BS28" s="7">
        <v>15246.9</v>
      </c>
      <c r="BT28" s="7">
        <v>15179.2</v>
      </c>
      <c r="BU28" s="7">
        <v>15199.1</v>
      </c>
      <c r="BV28" s="7">
        <v>15272.1</v>
      </c>
      <c r="BW28" s="7">
        <v>15273.2</v>
      </c>
      <c r="BX28" s="7">
        <v>15318.9</v>
      </c>
      <c r="BY28" s="7">
        <v>15381.7</v>
      </c>
      <c r="BZ28" s="7">
        <v>15438.1</v>
      </c>
      <c r="CA28" s="7">
        <v>15495.1</v>
      </c>
      <c r="CB28" s="7">
        <v>15420.7</v>
      </c>
      <c r="CC28" s="7">
        <v>15493.8</v>
      </c>
      <c r="CD28" s="7">
        <v>15541.7</v>
      </c>
      <c r="CE28" s="7">
        <v>15569.8</v>
      </c>
      <c r="CF28" s="7">
        <v>15467.5</v>
      </c>
      <c r="CG28" s="7">
        <v>15514</v>
      </c>
      <c r="CH28" s="7">
        <v>15573.5</v>
      </c>
      <c r="CI28" s="7">
        <v>15572.6</v>
      </c>
      <c r="CJ28" s="7">
        <v>15513.8</v>
      </c>
      <c r="CK28" s="7">
        <v>15520.9</v>
      </c>
      <c r="CL28" s="7">
        <v>15626.4</v>
      </c>
      <c r="CM28" s="7">
        <v>15616.9</v>
      </c>
      <c r="CN28" s="7">
        <v>15500.1</v>
      </c>
      <c r="CO28" s="7">
        <v>15564.6</v>
      </c>
      <c r="CP28" s="7">
        <v>15623.4</v>
      </c>
      <c r="CQ28" s="7">
        <v>15628</v>
      </c>
      <c r="CR28" s="7">
        <v>15496.9</v>
      </c>
      <c r="CS28" s="7">
        <v>15455.3</v>
      </c>
      <c r="CT28" s="7">
        <v>15448.1</v>
      </c>
      <c r="CU28" s="7">
        <v>15415</v>
      </c>
      <c r="CV28" s="7">
        <v>15324.8</v>
      </c>
      <c r="CW28" s="7">
        <v>15351.6</v>
      </c>
      <c r="CX28" s="7">
        <v>15891.5</v>
      </c>
      <c r="CY28" s="7">
        <v>15895.1</v>
      </c>
      <c r="CZ28" s="7">
        <v>15786.6</v>
      </c>
      <c r="DA28" s="7">
        <v>15764.3</v>
      </c>
      <c r="DB28" s="7">
        <v>15732.4</v>
      </c>
      <c r="DC28" s="7">
        <v>15666</v>
      </c>
      <c r="DD28" s="7">
        <v>15534</v>
      </c>
      <c r="DE28" s="7">
        <v>15565.5</v>
      </c>
      <c r="DF28" s="7">
        <v>15505.4</v>
      </c>
      <c r="DG28" s="7">
        <v>15424.4</v>
      </c>
      <c r="DH28" s="7">
        <v>15298.2</v>
      </c>
      <c r="DI28" s="7">
        <v>15296.6</v>
      </c>
      <c r="DJ28" s="7">
        <v>15319.5</v>
      </c>
      <c r="DK28" s="7">
        <v>15239.6</v>
      </c>
      <c r="DL28" s="7">
        <v>15156.6</v>
      </c>
      <c r="DM28" s="7">
        <v>15143.9</v>
      </c>
    </row>
    <row r="29" spans="2:117" ht="12.75">
      <c r="B29" s="4" t="s">
        <v>393</v>
      </c>
      <c r="C29" t="s">
        <v>28</v>
      </c>
      <c r="D29" s="7">
        <f>D24-D25-D28</f>
        <v>301.1000000000022</v>
      </c>
      <c r="E29" s="7">
        <f aca="true" t="shared" si="2" ref="E29:BP29">E24-E25-E28</f>
        <v>316.7000000000007</v>
      </c>
      <c r="F29" s="7">
        <f t="shared" si="2"/>
        <v>321.7999999999993</v>
      </c>
      <c r="G29" s="7">
        <f t="shared" si="2"/>
        <v>332.40000000000146</v>
      </c>
      <c r="H29" s="7">
        <f t="shared" si="2"/>
        <v>338.60000000000036</v>
      </c>
      <c r="I29" s="7">
        <f t="shared" si="2"/>
        <v>329.89999999999964</v>
      </c>
      <c r="J29" s="7">
        <f t="shared" si="2"/>
        <v>328.8999999999978</v>
      </c>
      <c r="K29" s="7">
        <f t="shared" si="2"/>
        <v>330.89999999999964</v>
      </c>
      <c r="L29" s="7">
        <f t="shared" si="2"/>
        <v>331.6999999999989</v>
      </c>
      <c r="M29" s="7">
        <f t="shared" si="2"/>
        <v>336.1999999999971</v>
      </c>
      <c r="N29" s="7">
        <f t="shared" si="2"/>
        <v>324.7999999999993</v>
      </c>
      <c r="O29" s="7">
        <f t="shared" si="2"/>
        <v>332.2999999999993</v>
      </c>
      <c r="P29" s="7">
        <f t="shared" si="2"/>
        <v>329.1999999999989</v>
      </c>
      <c r="Q29" s="7">
        <f t="shared" si="2"/>
        <v>329.2000000000007</v>
      </c>
      <c r="R29" s="7">
        <f t="shared" si="2"/>
        <v>322.5</v>
      </c>
      <c r="S29" s="7">
        <f t="shared" si="2"/>
        <v>325.60000000000036</v>
      </c>
      <c r="T29" s="7">
        <f t="shared" si="2"/>
        <v>330.59999999999854</v>
      </c>
      <c r="U29" s="7">
        <f t="shared" si="2"/>
        <v>330.2000000000007</v>
      </c>
      <c r="V29" s="7">
        <f t="shared" si="2"/>
        <v>331.59999999999854</v>
      </c>
      <c r="W29" s="7">
        <f t="shared" si="2"/>
        <v>334.90000000000146</v>
      </c>
      <c r="X29" s="7">
        <f t="shared" si="2"/>
        <v>328.7000000000007</v>
      </c>
      <c r="Y29" s="7">
        <f t="shared" si="2"/>
        <v>316.1999999999971</v>
      </c>
      <c r="Z29" s="7">
        <f t="shared" si="2"/>
        <v>308.2999999999993</v>
      </c>
      <c r="AA29" s="7">
        <f t="shared" si="2"/>
        <v>322.1999999999989</v>
      </c>
      <c r="AB29" s="7">
        <f t="shared" si="2"/>
        <v>333.89999999999964</v>
      </c>
      <c r="AC29" s="7">
        <f t="shared" si="2"/>
        <v>332.4999999999982</v>
      </c>
      <c r="AD29" s="7">
        <f t="shared" si="2"/>
        <v>333.40000000000146</v>
      </c>
      <c r="AE29" s="7">
        <f t="shared" si="2"/>
        <v>333.39999999999964</v>
      </c>
      <c r="AF29" s="7">
        <f t="shared" si="2"/>
        <v>325.39999999999964</v>
      </c>
      <c r="AG29" s="7">
        <f t="shared" si="2"/>
        <v>340.10000000000036</v>
      </c>
      <c r="AH29" s="7">
        <f t="shared" si="2"/>
        <v>328.60000000000036</v>
      </c>
      <c r="AI29" s="7">
        <f t="shared" si="2"/>
        <v>313.90000000000146</v>
      </c>
      <c r="AJ29" s="7">
        <f t="shared" si="2"/>
        <v>307.5000000000018</v>
      </c>
      <c r="AK29" s="7">
        <f t="shared" si="2"/>
        <v>298.1999999999989</v>
      </c>
      <c r="AL29" s="7">
        <f t="shared" si="2"/>
        <v>284.3000000000011</v>
      </c>
      <c r="AM29" s="7">
        <f t="shared" si="2"/>
        <v>287.1999999999989</v>
      </c>
      <c r="AN29" s="7">
        <f t="shared" si="2"/>
        <v>267.10000000000036</v>
      </c>
      <c r="AO29" s="7">
        <f t="shared" si="2"/>
        <v>265.60000000000036</v>
      </c>
      <c r="AP29" s="7">
        <f t="shared" si="2"/>
        <v>246.8000000000011</v>
      </c>
      <c r="AQ29" s="7">
        <f t="shared" si="2"/>
        <v>237.60000000000036</v>
      </c>
      <c r="AR29" s="7">
        <f t="shared" si="2"/>
        <v>232.90000000000146</v>
      </c>
      <c r="AS29" s="7">
        <f t="shared" si="2"/>
        <v>242.3000000000011</v>
      </c>
      <c r="AT29" s="7">
        <f t="shared" si="2"/>
        <v>230.8000000000029</v>
      </c>
      <c r="AU29" s="7">
        <f t="shared" si="2"/>
        <v>243.49999999999818</v>
      </c>
      <c r="AV29" s="7">
        <f t="shared" si="2"/>
        <v>251</v>
      </c>
      <c r="AW29" s="7">
        <f t="shared" si="2"/>
        <v>247.3000000000011</v>
      </c>
      <c r="AX29" s="7">
        <f t="shared" si="2"/>
        <v>244.1999999999989</v>
      </c>
      <c r="AY29" s="7">
        <f t="shared" si="2"/>
        <v>243.60000000000036</v>
      </c>
      <c r="AZ29" s="7">
        <f t="shared" si="2"/>
        <v>243.8000000000011</v>
      </c>
      <c r="BA29" s="7">
        <f t="shared" si="2"/>
        <v>247.8000000000011</v>
      </c>
      <c r="BB29" s="7">
        <f t="shared" si="2"/>
        <v>251.70000000000073</v>
      </c>
      <c r="BC29" s="7">
        <f t="shared" si="2"/>
        <v>254.8000000000011</v>
      </c>
      <c r="BD29" s="7">
        <f t="shared" si="2"/>
        <v>243.10000000000218</v>
      </c>
      <c r="BE29" s="7">
        <f t="shared" si="2"/>
        <v>235</v>
      </c>
      <c r="BF29" s="7">
        <f t="shared" si="2"/>
        <v>224.70000000000073</v>
      </c>
      <c r="BG29" s="7">
        <f t="shared" si="2"/>
        <v>229.60000000000036</v>
      </c>
      <c r="BH29" s="7">
        <f t="shared" si="2"/>
        <v>221.29999999999927</v>
      </c>
      <c r="BI29" s="7">
        <f t="shared" si="2"/>
        <v>216.50000000000182</v>
      </c>
      <c r="BJ29" s="7">
        <f t="shared" si="2"/>
        <v>219.10000000000036</v>
      </c>
      <c r="BK29" s="7">
        <f t="shared" si="2"/>
        <v>217.60000000000036</v>
      </c>
      <c r="BL29" s="7">
        <f t="shared" si="2"/>
        <v>224.79999999999927</v>
      </c>
      <c r="BM29" s="7">
        <f t="shared" si="2"/>
        <v>217.29999999999927</v>
      </c>
      <c r="BN29" s="7">
        <f t="shared" si="2"/>
        <v>207.6999999999989</v>
      </c>
      <c r="BO29" s="7">
        <f t="shared" si="2"/>
        <v>184.40000000000146</v>
      </c>
      <c r="BP29" s="7">
        <f t="shared" si="2"/>
        <v>197.60000000000036</v>
      </c>
      <c r="BQ29" s="7">
        <f aca="true" t="shared" si="3" ref="BQ29:DM29">BQ24-BQ25-BQ28</f>
        <v>163.5</v>
      </c>
      <c r="BR29" s="7">
        <f t="shared" si="3"/>
        <v>155.8000000000029</v>
      </c>
      <c r="BS29" s="7">
        <f t="shared" si="3"/>
        <v>157.50000000000182</v>
      </c>
      <c r="BT29" s="7">
        <f t="shared" si="3"/>
        <v>151.99999999999818</v>
      </c>
      <c r="BU29" s="7">
        <f t="shared" si="3"/>
        <v>155.1999999999989</v>
      </c>
      <c r="BV29" s="7">
        <f t="shared" si="3"/>
        <v>153.90000000000146</v>
      </c>
      <c r="BW29" s="7">
        <f t="shared" si="3"/>
        <v>165.29999999999745</v>
      </c>
      <c r="BX29" s="7">
        <f t="shared" si="3"/>
        <v>160.79999999999927</v>
      </c>
      <c r="BY29" s="7">
        <f t="shared" si="3"/>
        <v>149</v>
      </c>
      <c r="BZ29" s="7">
        <f t="shared" si="3"/>
        <v>146.39999999999964</v>
      </c>
      <c r="CA29" s="7">
        <f t="shared" si="3"/>
        <v>152.90000000000146</v>
      </c>
      <c r="CB29" s="7">
        <f t="shared" si="3"/>
        <v>169.39999999999782</v>
      </c>
      <c r="CC29" s="7">
        <f t="shared" si="3"/>
        <v>162.10000000000036</v>
      </c>
      <c r="CD29" s="7">
        <f t="shared" si="3"/>
        <v>162.39999999999964</v>
      </c>
      <c r="CE29" s="7">
        <f t="shared" si="3"/>
        <v>153.60000000000218</v>
      </c>
      <c r="CF29" s="7">
        <f t="shared" si="3"/>
        <v>152.20000000000073</v>
      </c>
      <c r="CG29" s="7">
        <f t="shared" si="3"/>
        <v>145.60000000000218</v>
      </c>
      <c r="CH29" s="7">
        <f t="shared" si="3"/>
        <v>149</v>
      </c>
      <c r="CI29" s="7">
        <f t="shared" si="3"/>
        <v>147.3000000000011</v>
      </c>
      <c r="CJ29" s="7">
        <f t="shared" si="3"/>
        <v>147.20000000000073</v>
      </c>
      <c r="CK29" s="7">
        <f t="shared" si="3"/>
        <v>139.60000000000036</v>
      </c>
      <c r="CL29" s="7">
        <f t="shared" si="3"/>
        <v>127.50000000000182</v>
      </c>
      <c r="CM29" s="7">
        <f t="shared" si="3"/>
        <v>125.90000000000327</v>
      </c>
      <c r="CN29" s="7">
        <f t="shared" si="3"/>
        <v>108.29999999999745</v>
      </c>
      <c r="CO29" s="7">
        <f t="shared" si="3"/>
        <v>96.899999999996</v>
      </c>
      <c r="CP29" s="7">
        <f t="shared" si="3"/>
        <v>120.899999999996</v>
      </c>
      <c r="CQ29" s="7">
        <f t="shared" si="3"/>
        <v>124.79999999999927</v>
      </c>
      <c r="CR29" s="7">
        <f t="shared" si="3"/>
        <v>113.90000000000327</v>
      </c>
      <c r="CS29" s="7">
        <f t="shared" si="3"/>
        <v>109.09999999999854</v>
      </c>
      <c r="CT29" s="7">
        <f t="shared" si="3"/>
        <v>103.60000000000036</v>
      </c>
      <c r="CU29" s="7">
        <f t="shared" si="3"/>
        <v>91.59999999999854</v>
      </c>
      <c r="CV29" s="7">
        <f t="shared" si="3"/>
        <v>72.09999999999854</v>
      </c>
      <c r="CW29" s="7">
        <f t="shared" si="3"/>
        <v>63.600000000004</v>
      </c>
      <c r="CX29" s="7">
        <f t="shared" si="3"/>
        <v>56.60000000000218</v>
      </c>
      <c r="CY29" s="7">
        <f t="shared" si="3"/>
        <v>46.49999999999818</v>
      </c>
      <c r="CZ29" s="7">
        <f t="shared" si="3"/>
        <v>32.599999999996726</v>
      </c>
      <c r="DA29" s="7">
        <f t="shared" si="3"/>
        <v>22.80000000000291</v>
      </c>
      <c r="DB29" s="7">
        <f t="shared" si="3"/>
        <v>0</v>
      </c>
      <c r="DC29" s="7">
        <f t="shared" si="3"/>
        <v>0</v>
      </c>
      <c r="DD29" s="7">
        <f t="shared" si="3"/>
        <v>-0.09999999999854481</v>
      </c>
      <c r="DE29" s="7">
        <f t="shared" si="3"/>
        <v>0</v>
      </c>
      <c r="DF29" s="7">
        <f t="shared" si="3"/>
        <v>0</v>
      </c>
      <c r="DG29" s="7">
        <f t="shared" si="3"/>
        <v>0</v>
      </c>
      <c r="DH29" s="7">
        <f t="shared" si="3"/>
        <v>0</v>
      </c>
      <c r="DI29" s="7">
        <f t="shared" si="3"/>
        <v>0.09999999999672582</v>
      </c>
      <c r="DJ29" s="7">
        <f t="shared" si="3"/>
        <v>0</v>
      </c>
      <c r="DK29" s="7">
        <f t="shared" si="3"/>
        <v>0.10000000000400178</v>
      </c>
      <c r="DL29" s="7">
        <f t="shared" si="3"/>
        <v>0</v>
      </c>
      <c r="DM29" s="7">
        <f t="shared" si="3"/>
        <v>0</v>
      </c>
    </row>
    <row r="33" ht="12.75">
      <c r="B33" s="1" t="s">
        <v>364</v>
      </c>
    </row>
    <row r="34" spans="4:145" ht="12.75">
      <c r="D34" s="6" t="s">
        <v>113</v>
      </c>
      <c r="E34" s="6" t="s">
        <v>180</v>
      </c>
      <c r="F34" s="6" t="s">
        <v>181</v>
      </c>
      <c r="G34" s="6" t="s">
        <v>182</v>
      </c>
      <c r="H34" s="6" t="s">
        <v>191</v>
      </c>
      <c r="I34" s="6" t="s">
        <v>379</v>
      </c>
      <c r="J34" s="6" t="s">
        <v>380</v>
      </c>
      <c r="K34" s="6" t="s">
        <v>381</v>
      </c>
      <c r="L34" s="6" t="s">
        <v>31</v>
      </c>
      <c r="M34" s="6" t="s">
        <v>50</v>
      </c>
      <c r="N34" s="6" t="s">
        <v>51</v>
      </c>
      <c r="O34" s="6" t="s">
        <v>52</v>
      </c>
      <c r="P34" s="6" t="s">
        <v>53</v>
      </c>
      <c r="Q34" s="6" t="s">
        <v>264</v>
      </c>
      <c r="R34" s="6" t="s">
        <v>265</v>
      </c>
      <c r="S34" s="6" t="s">
        <v>266</v>
      </c>
      <c r="T34" s="6" t="s">
        <v>138</v>
      </c>
      <c r="U34" s="6" t="s">
        <v>139</v>
      </c>
      <c r="V34" s="6" t="s">
        <v>140</v>
      </c>
      <c r="W34" s="6" t="s">
        <v>141</v>
      </c>
      <c r="X34" s="6" t="s">
        <v>142</v>
      </c>
      <c r="Y34" s="6" t="s">
        <v>128</v>
      </c>
      <c r="Z34" s="6" t="s">
        <v>170</v>
      </c>
      <c r="AA34" s="6" t="s">
        <v>171</v>
      </c>
      <c r="AB34" s="6" t="s">
        <v>172</v>
      </c>
      <c r="AC34" s="6" t="s">
        <v>173</v>
      </c>
      <c r="AD34" s="6" t="s">
        <v>174</v>
      </c>
      <c r="AE34" s="6" t="s">
        <v>175</v>
      </c>
      <c r="AF34" s="6" t="s">
        <v>176</v>
      </c>
      <c r="AG34" s="6" t="s">
        <v>178</v>
      </c>
      <c r="AH34" s="6" t="s">
        <v>179</v>
      </c>
      <c r="AI34" s="6" t="s">
        <v>302</v>
      </c>
      <c r="AJ34" s="6" t="s">
        <v>303</v>
      </c>
      <c r="AK34" s="6" t="s">
        <v>337</v>
      </c>
      <c r="AL34" s="6" t="s">
        <v>338</v>
      </c>
      <c r="AM34" s="6" t="s">
        <v>339</v>
      </c>
      <c r="AN34" s="6" t="s">
        <v>340</v>
      </c>
      <c r="AO34" s="6" t="s">
        <v>341</v>
      </c>
      <c r="AP34" s="6" t="s">
        <v>342</v>
      </c>
      <c r="AQ34" s="6" t="s">
        <v>343</v>
      </c>
      <c r="AR34" s="6" t="s">
        <v>344</v>
      </c>
      <c r="AS34" s="6" t="s">
        <v>345</v>
      </c>
      <c r="AT34" s="6" t="s">
        <v>346</v>
      </c>
      <c r="AU34" s="6" t="s">
        <v>347</v>
      </c>
      <c r="AV34" s="6" t="s">
        <v>348</v>
      </c>
      <c r="AW34" s="6" t="s">
        <v>382</v>
      </c>
      <c r="AX34" s="6" t="s">
        <v>383</v>
      </c>
      <c r="AY34" s="6" t="s">
        <v>384</v>
      </c>
      <c r="AZ34" s="6" t="s">
        <v>385</v>
      </c>
      <c r="BA34" s="6" t="s">
        <v>386</v>
      </c>
      <c r="BB34" s="6" t="s">
        <v>387</v>
      </c>
      <c r="BC34" s="6" t="s">
        <v>166</v>
      </c>
      <c r="BD34" s="6" t="s">
        <v>167</v>
      </c>
      <c r="BE34" s="6" t="s">
        <v>168</v>
      </c>
      <c r="BF34" s="6" t="s">
        <v>255</v>
      </c>
      <c r="BG34" s="6" t="s">
        <v>256</v>
      </c>
      <c r="BH34" s="6" t="s">
        <v>11</v>
      </c>
      <c r="BI34" s="6" t="s">
        <v>12</v>
      </c>
      <c r="BJ34" s="6" t="s">
        <v>13</v>
      </c>
      <c r="BK34" s="6" t="s">
        <v>14</v>
      </c>
      <c r="BL34" s="6" t="s">
        <v>229</v>
      </c>
      <c r="BM34" s="6" t="s">
        <v>230</v>
      </c>
      <c r="BN34" s="6" t="s">
        <v>231</v>
      </c>
      <c r="BO34" s="6" t="s">
        <v>87</v>
      </c>
      <c r="BP34" s="6" t="s">
        <v>88</v>
      </c>
      <c r="BQ34" s="6" t="s">
        <v>390</v>
      </c>
      <c r="BR34" s="6" t="s">
        <v>391</v>
      </c>
      <c r="BS34" s="6" t="s">
        <v>225</v>
      </c>
      <c r="BT34" s="6" t="s">
        <v>226</v>
      </c>
      <c r="BU34" s="6" t="s">
        <v>227</v>
      </c>
      <c r="BV34" s="6" t="s">
        <v>228</v>
      </c>
      <c r="BW34" s="6" t="s">
        <v>212</v>
      </c>
      <c r="BX34" s="6" t="s">
        <v>213</v>
      </c>
      <c r="BY34" s="6" t="s">
        <v>214</v>
      </c>
      <c r="BZ34" s="6" t="s">
        <v>215</v>
      </c>
      <c r="CA34" s="6" t="s">
        <v>216</v>
      </c>
      <c r="CB34" s="6" t="s">
        <v>217</v>
      </c>
      <c r="CC34" s="6" t="s">
        <v>42</v>
      </c>
      <c r="CD34" s="6" t="s">
        <v>43</v>
      </c>
      <c r="CE34" s="6" t="s">
        <v>44</v>
      </c>
      <c r="CF34" s="6" t="s">
        <v>45</v>
      </c>
      <c r="CG34" s="6" t="s">
        <v>46</v>
      </c>
      <c r="CH34" s="6" t="s">
        <v>47</v>
      </c>
      <c r="CI34" s="6" t="s">
        <v>48</v>
      </c>
      <c r="CJ34" s="6" t="s">
        <v>49</v>
      </c>
      <c r="CK34" s="6" t="s">
        <v>114</v>
      </c>
      <c r="CL34" s="6" t="s">
        <v>115</v>
      </c>
      <c r="CM34" s="6" t="s">
        <v>241</v>
      </c>
      <c r="CN34" s="6" t="s">
        <v>242</v>
      </c>
      <c r="CO34" s="6" t="s">
        <v>243</v>
      </c>
      <c r="CP34" s="6" t="s">
        <v>244</v>
      </c>
      <c r="CQ34" s="6" t="s">
        <v>245</v>
      </c>
      <c r="CR34" s="6" t="s">
        <v>246</v>
      </c>
      <c r="CS34" s="6" t="s">
        <v>247</v>
      </c>
      <c r="CT34" s="6" t="s">
        <v>248</v>
      </c>
      <c r="CU34" s="6" t="s">
        <v>249</v>
      </c>
      <c r="CV34" s="6" t="s">
        <v>250</v>
      </c>
      <c r="CW34" s="6" t="s">
        <v>251</v>
      </c>
      <c r="CX34" s="6" t="s">
        <v>252</v>
      </c>
      <c r="CY34" s="6" t="s">
        <v>253</v>
      </c>
      <c r="CZ34" s="6" t="s">
        <v>368</v>
      </c>
      <c r="DA34" s="6" t="s">
        <v>369</v>
      </c>
      <c r="DB34" s="6" t="s">
        <v>370</v>
      </c>
      <c r="DC34" s="6" t="s">
        <v>117</v>
      </c>
      <c r="DD34" s="6" t="s">
        <v>154</v>
      </c>
      <c r="DE34" s="6" t="s">
        <v>155</v>
      </c>
      <c r="DF34" s="6" t="s">
        <v>156</v>
      </c>
      <c r="DG34" s="6" t="s">
        <v>157</v>
      </c>
      <c r="DH34" s="6" t="s">
        <v>158</v>
      </c>
      <c r="DI34" s="6" t="s">
        <v>159</v>
      </c>
      <c r="DJ34" s="6" t="s">
        <v>160</v>
      </c>
      <c r="DK34" s="6" t="s">
        <v>161</v>
      </c>
      <c r="DL34" s="6" t="s">
        <v>19</v>
      </c>
      <c r="DM34" s="6" t="s">
        <v>20</v>
      </c>
      <c r="DN34" s="6" t="s">
        <v>89</v>
      </c>
      <c r="DO34" s="6" t="s">
        <v>90</v>
      </c>
      <c r="DP34" s="6" t="s">
        <v>91</v>
      </c>
      <c r="DQ34" s="6" t="s">
        <v>92</v>
      </c>
      <c r="DR34" s="6" t="s">
        <v>269</v>
      </c>
      <c r="DS34" s="6" t="s">
        <v>270</v>
      </c>
      <c r="DT34" s="6" t="s">
        <v>271</v>
      </c>
      <c r="DU34" s="6" t="s">
        <v>272</v>
      </c>
      <c r="DV34" s="6" t="s">
        <v>273</v>
      </c>
      <c r="DW34" s="6" t="s">
        <v>274</v>
      </c>
      <c r="DX34" s="6" t="s">
        <v>275</v>
      </c>
      <c r="DY34" s="6" t="s">
        <v>276</v>
      </c>
      <c r="DZ34" s="6" t="s">
        <v>277</v>
      </c>
      <c r="EA34" s="6" t="s">
        <v>278</v>
      </c>
      <c r="EB34" s="6" t="s">
        <v>279</v>
      </c>
      <c r="EC34" s="6" t="s">
        <v>280</v>
      </c>
      <c r="ED34" s="6" t="s">
        <v>281</v>
      </c>
      <c r="EE34" s="6" t="s">
        <v>282</v>
      </c>
      <c r="EF34" s="6" t="s">
        <v>283</v>
      </c>
      <c r="EG34" s="6" t="s">
        <v>284</v>
      </c>
      <c r="EH34" s="6" t="s">
        <v>3</v>
      </c>
      <c r="EI34" s="6" t="s">
        <v>69</v>
      </c>
      <c r="EJ34" s="6" t="s">
        <v>70</v>
      </c>
      <c r="EK34" s="6" t="s">
        <v>54</v>
      </c>
      <c r="EL34" s="6" t="s">
        <v>55</v>
      </c>
      <c r="EM34" s="6" t="s">
        <v>56</v>
      </c>
      <c r="EN34" s="6" t="s">
        <v>57</v>
      </c>
      <c r="EO34" s="6" t="s">
        <v>58</v>
      </c>
    </row>
    <row r="35" spans="2:144" ht="12.75">
      <c r="B35" s="4" t="s">
        <v>224</v>
      </c>
      <c r="C35" t="s">
        <v>371</v>
      </c>
      <c r="D35" s="7">
        <v>25479.2</v>
      </c>
      <c r="E35" s="7">
        <v>25517.7</v>
      </c>
      <c r="F35" s="7">
        <v>25596.5</v>
      </c>
      <c r="G35" s="7">
        <v>25691.9</v>
      </c>
      <c r="H35" s="7">
        <v>25771.3</v>
      </c>
      <c r="I35" s="7">
        <v>25838.5</v>
      </c>
      <c r="J35" s="7">
        <v>25908.1</v>
      </c>
      <c r="K35" s="7">
        <v>26012.2</v>
      </c>
      <c r="L35" s="7">
        <v>26083.8</v>
      </c>
      <c r="M35" s="7">
        <v>26156.6</v>
      </c>
      <c r="N35" s="7">
        <v>26244.3</v>
      </c>
      <c r="O35" s="7">
        <v>26329.5</v>
      </c>
      <c r="P35" s="7">
        <v>26426.6</v>
      </c>
      <c r="Q35" s="7">
        <v>26497.7</v>
      </c>
      <c r="R35" s="7">
        <v>26592.8</v>
      </c>
      <c r="S35" s="7">
        <v>26691.7</v>
      </c>
      <c r="T35" s="7">
        <v>26799</v>
      </c>
      <c r="U35" s="7">
        <v>26903.9</v>
      </c>
      <c r="V35" s="7">
        <v>26997.1</v>
      </c>
      <c r="W35" s="7">
        <v>27067.2</v>
      </c>
      <c r="X35" s="7">
        <v>27163.2</v>
      </c>
      <c r="Y35" s="7">
        <v>27232.1</v>
      </c>
      <c r="Z35" s="7">
        <v>27348.3</v>
      </c>
      <c r="AA35" s="7">
        <v>27430.8</v>
      </c>
      <c r="AB35" s="7">
        <v>27518.1</v>
      </c>
      <c r="AC35" s="7">
        <v>27634.8</v>
      </c>
      <c r="AD35" s="7">
        <v>27707.7</v>
      </c>
      <c r="AE35" s="7">
        <v>27788</v>
      </c>
      <c r="AF35" s="7">
        <v>27880</v>
      </c>
      <c r="AG35" s="7">
        <v>27971.9</v>
      </c>
      <c r="AH35" s="7">
        <v>28077.2</v>
      </c>
      <c r="AI35" s="7">
        <v>28149.9</v>
      </c>
      <c r="AJ35" s="7">
        <v>28242.4</v>
      </c>
      <c r="AK35" s="7">
        <v>28338.5</v>
      </c>
      <c r="AL35" s="7">
        <v>28428.4</v>
      </c>
      <c r="AM35" s="7">
        <v>28547.1</v>
      </c>
      <c r="AN35" s="7">
        <v>28629</v>
      </c>
      <c r="AO35" s="7">
        <v>28725</v>
      </c>
      <c r="AP35" s="7">
        <v>28777.2</v>
      </c>
      <c r="AQ35" s="7">
        <v>28855.2</v>
      </c>
      <c r="AR35" s="7">
        <v>28945.2</v>
      </c>
      <c r="AS35" s="7">
        <v>29052.4</v>
      </c>
      <c r="AT35" s="7">
        <v>29149.4</v>
      </c>
      <c r="AU35" s="7">
        <v>29265.1</v>
      </c>
      <c r="AV35" s="7">
        <v>29358.8</v>
      </c>
      <c r="AW35" s="7">
        <v>29452.5</v>
      </c>
      <c r="AX35" s="7">
        <v>29547.1</v>
      </c>
      <c r="AY35" s="7">
        <v>29740.2</v>
      </c>
      <c r="AZ35" s="7">
        <v>29835.9</v>
      </c>
      <c r="BA35" s="7">
        <v>29932</v>
      </c>
      <c r="BB35" s="7">
        <v>30027.7</v>
      </c>
      <c r="BC35" s="7">
        <v>30124.2</v>
      </c>
      <c r="BD35" s="7">
        <v>30221.4</v>
      </c>
      <c r="BE35" s="7">
        <v>30318.9</v>
      </c>
      <c r="BF35" s="7">
        <v>30363</v>
      </c>
      <c r="BG35" s="7">
        <v>30407.8</v>
      </c>
      <c r="BH35" s="7">
        <v>30451.7</v>
      </c>
      <c r="BI35" s="7">
        <v>30496.4</v>
      </c>
      <c r="BJ35" s="7">
        <v>30574.2</v>
      </c>
      <c r="BK35" s="7">
        <v>30651.5</v>
      </c>
      <c r="BL35" s="7">
        <v>30727.8</v>
      </c>
      <c r="BM35" s="7">
        <v>30805.5</v>
      </c>
      <c r="BN35" s="7">
        <v>30880.3</v>
      </c>
      <c r="BO35" s="7">
        <v>30953.4</v>
      </c>
      <c r="BP35" s="7">
        <v>31026.2</v>
      </c>
      <c r="BQ35" s="7">
        <v>31099</v>
      </c>
      <c r="BR35" s="7">
        <v>31169.4</v>
      </c>
      <c r="BS35" s="7">
        <v>31238.2</v>
      </c>
      <c r="BT35" s="7">
        <v>31306.1</v>
      </c>
      <c r="BU35" s="7">
        <v>31374.6</v>
      </c>
      <c r="BV35" s="7">
        <v>31447.4</v>
      </c>
      <c r="BW35" s="7">
        <v>31520.1</v>
      </c>
      <c r="BX35" s="7">
        <v>31592.8</v>
      </c>
      <c r="BY35" s="7">
        <v>31665.5</v>
      </c>
      <c r="BZ35" s="7">
        <v>31738.2</v>
      </c>
      <c r="CA35" s="7">
        <v>31810.9</v>
      </c>
      <c r="CB35" s="7">
        <v>31883.6</v>
      </c>
      <c r="CC35" s="7">
        <v>31956.3</v>
      </c>
      <c r="CD35" s="7">
        <v>32061.1</v>
      </c>
      <c r="CE35" s="7">
        <v>32166</v>
      </c>
      <c r="CF35" s="7">
        <v>32270.8</v>
      </c>
      <c r="CG35" s="7">
        <v>32375.6</v>
      </c>
      <c r="CH35" s="7">
        <v>32480.5</v>
      </c>
      <c r="CI35" s="7">
        <v>32549.8</v>
      </c>
      <c r="CJ35" s="7">
        <v>32619.2</v>
      </c>
      <c r="CK35" s="7">
        <v>32688.6</v>
      </c>
      <c r="CL35" s="7">
        <v>32760.6</v>
      </c>
      <c r="CM35" s="7">
        <v>32835.4</v>
      </c>
      <c r="CN35" s="7">
        <v>32910.2</v>
      </c>
      <c r="CO35" s="7">
        <v>32985</v>
      </c>
      <c r="CP35" s="7">
        <v>33064.4</v>
      </c>
      <c r="CQ35" s="7">
        <v>33148.2</v>
      </c>
      <c r="CR35" s="7">
        <v>33232</v>
      </c>
      <c r="CS35" s="7">
        <v>33315.9</v>
      </c>
      <c r="CT35" s="7">
        <v>33416.6</v>
      </c>
      <c r="CU35" s="7">
        <v>33534.2</v>
      </c>
      <c r="CV35" s="7">
        <v>33651.9</v>
      </c>
      <c r="CW35" s="7">
        <v>33769.5</v>
      </c>
      <c r="CX35" s="7">
        <v>33888</v>
      </c>
      <c r="CY35" s="7">
        <v>34007.4</v>
      </c>
      <c r="CZ35" s="7">
        <v>34126.9</v>
      </c>
      <c r="DA35" s="7">
        <v>34246.3</v>
      </c>
      <c r="DB35" s="7">
        <v>34383.1</v>
      </c>
      <c r="DC35" s="7">
        <v>34537.4</v>
      </c>
      <c r="DD35" s="7">
        <v>34691.7</v>
      </c>
      <c r="DE35" s="7">
        <v>34846</v>
      </c>
      <c r="DF35" s="7">
        <v>34996.2</v>
      </c>
      <c r="DG35" s="7">
        <v>35142.2</v>
      </c>
      <c r="DH35" s="7">
        <v>35288.3</v>
      </c>
      <c r="DI35" s="7">
        <v>35434.3</v>
      </c>
      <c r="DJ35" s="7">
        <v>35583.4</v>
      </c>
      <c r="DK35" s="7">
        <v>35735</v>
      </c>
      <c r="DL35" s="7">
        <v>35886.6</v>
      </c>
      <c r="DM35" s="7">
        <v>36038.3</v>
      </c>
      <c r="DN35" s="8">
        <v>36187.6</v>
      </c>
      <c r="DO35" s="8">
        <v>36334.6</v>
      </c>
      <c r="DP35" s="8">
        <v>36489.6</v>
      </c>
      <c r="DQ35" s="8">
        <v>36652.1</v>
      </c>
      <c r="DR35" s="8">
        <v>36800.3</v>
      </c>
      <c r="DS35" s="8">
        <v>36931.2</v>
      </c>
      <c r="DT35" s="8">
        <v>37064.8</v>
      </c>
      <c r="DU35" s="8">
        <v>37235.5</v>
      </c>
      <c r="DV35" s="8">
        <v>37428.8</v>
      </c>
      <c r="DW35" s="8">
        <v>37591.9</v>
      </c>
      <c r="DX35" s="8">
        <v>37733.9</v>
      </c>
      <c r="DY35" s="8">
        <v>37896.9</v>
      </c>
      <c r="DZ35" s="8">
        <v>38042.7</v>
      </c>
      <c r="EA35" s="8">
        <v>38161.5</v>
      </c>
      <c r="EB35" s="8">
        <v>38270.7</v>
      </c>
      <c r="EC35" s="8">
        <v>38356.5</v>
      </c>
      <c r="ED35" s="8">
        <v>38408.6</v>
      </c>
      <c r="EE35" s="8">
        <v>38432</v>
      </c>
      <c r="EF35" s="8">
        <v>38442.5</v>
      </c>
      <c r="EG35" s="8">
        <v>38443.2</v>
      </c>
      <c r="EH35" s="8">
        <v>38450.8</v>
      </c>
      <c r="EI35" s="8">
        <v>38467.8</v>
      </c>
      <c r="EJ35" s="8">
        <v>38485.4</v>
      </c>
      <c r="EK35" s="8">
        <v>38512.4</v>
      </c>
      <c r="EL35" s="8">
        <v>38512</v>
      </c>
      <c r="EM35" s="8">
        <v>38481.2</v>
      </c>
      <c r="EN35" s="8">
        <v>38487.8</v>
      </c>
    </row>
    <row r="36" spans="2:144" ht="12.75">
      <c r="B36" s="4" t="s">
        <v>374</v>
      </c>
      <c r="C36" t="s">
        <v>165</v>
      </c>
      <c r="D36" s="7">
        <v>13366.3</v>
      </c>
      <c r="E36" s="7">
        <v>13296.7</v>
      </c>
      <c r="F36" s="7">
        <v>13269.7</v>
      </c>
      <c r="G36" s="7">
        <v>13211.7</v>
      </c>
      <c r="H36" s="7">
        <v>13300.9</v>
      </c>
      <c r="I36" s="7">
        <v>13351.6</v>
      </c>
      <c r="J36" s="7">
        <v>13333.1</v>
      </c>
      <c r="K36" s="7">
        <v>13279.2</v>
      </c>
      <c r="L36" s="7">
        <v>13337.1</v>
      </c>
      <c r="M36" s="7">
        <v>13341.7</v>
      </c>
      <c r="N36" s="7">
        <v>13375.1</v>
      </c>
      <c r="O36" s="7">
        <v>13299.2</v>
      </c>
      <c r="P36" s="7">
        <v>13417</v>
      </c>
      <c r="Q36" s="7">
        <v>13441.9</v>
      </c>
      <c r="R36" s="7">
        <v>13441.5</v>
      </c>
      <c r="S36" s="7">
        <v>13380.1</v>
      </c>
      <c r="T36" s="7">
        <v>13424.7</v>
      </c>
      <c r="U36" s="7">
        <v>13464.6</v>
      </c>
      <c r="V36" s="7">
        <v>13456</v>
      </c>
      <c r="W36" s="7">
        <v>13408.5</v>
      </c>
      <c r="X36" s="7">
        <v>13502</v>
      </c>
      <c r="Y36" s="7">
        <v>13553.2</v>
      </c>
      <c r="Z36" s="7">
        <v>13574.6</v>
      </c>
      <c r="AA36" s="7">
        <v>13555</v>
      </c>
      <c r="AB36" s="7">
        <v>13679.3</v>
      </c>
      <c r="AC36" s="7">
        <v>13763.7</v>
      </c>
      <c r="AD36" s="7">
        <v>13736.5</v>
      </c>
      <c r="AE36" s="7">
        <v>13734.2</v>
      </c>
      <c r="AF36" s="7">
        <v>13878.4</v>
      </c>
      <c r="AG36" s="7">
        <v>13915.1</v>
      </c>
      <c r="AH36" s="7">
        <v>13895.4</v>
      </c>
      <c r="AI36" s="7">
        <v>13842</v>
      </c>
      <c r="AJ36" s="7">
        <v>13923.4</v>
      </c>
      <c r="AK36" s="7">
        <v>13988.6</v>
      </c>
      <c r="AL36" s="7">
        <v>13988.2</v>
      </c>
      <c r="AM36" s="7">
        <v>13952.9</v>
      </c>
      <c r="AN36" s="7">
        <v>14014.6</v>
      </c>
      <c r="AO36" s="7">
        <v>14080.8</v>
      </c>
      <c r="AP36" s="7">
        <v>14102.3</v>
      </c>
      <c r="AQ36" s="7">
        <v>14119.4</v>
      </c>
      <c r="AR36" s="7">
        <v>14199.9</v>
      </c>
      <c r="AS36" s="7">
        <v>14314</v>
      </c>
      <c r="AT36" s="7">
        <v>14410.8</v>
      </c>
      <c r="AU36" s="7">
        <v>14650</v>
      </c>
      <c r="AV36" s="7">
        <v>14876</v>
      </c>
      <c r="AW36" s="7">
        <v>14966.3</v>
      </c>
      <c r="AX36" s="7">
        <v>15015</v>
      </c>
      <c r="AY36" s="7">
        <v>15065.1</v>
      </c>
      <c r="AZ36" s="7">
        <v>15215.5</v>
      </c>
      <c r="BA36" s="7">
        <v>15144.8</v>
      </c>
      <c r="BB36" s="7">
        <v>15179.7</v>
      </c>
      <c r="BC36" s="7">
        <v>15194</v>
      </c>
      <c r="BD36" s="7">
        <v>15330.8</v>
      </c>
      <c r="BE36" s="7">
        <v>15378.2</v>
      </c>
      <c r="BF36" s="7">
        <v>15421.9</v>
      </c>
      <c r="BG36" s="7">
        <v>15410.4</v>
      </c>
      <c r="BH36" s="7">
        <v>15487.7</v>
      </c>
      <c r="BI36" s="7">
        <v>15541.6</v>
      </c>
      <c r="BJ36" s="7">
        <v>15526.1</v>
      </c>
      <c r="BK36" s="7">
        <v>15534.4</v>
      </c>
      <c r="BL36" s="7">
        <v>15680.5</v>
      </c>
      <c r="BM36" s="7">
        <v>15668.1</v>
      </c>
      <c r="BN36" s="7">
        <v>15629.2</v>
      </c>
      <c r="BO36" s="7">
        <v>15669</v>
      </c>
      <c r="BP36" s="7">
        <v>15746.9</v>
      </c>
      <c r="BQ36" s="7">
        <v>15777.8</v>
      </c>
      <c r="BR36" s="7">
        <v>15741.3</v>
      </c>
      <c r="BS36" s="7">
        <v>15833.8</v>
      </c>
      <c r="BT36" s="7">
        <v>15974.9</v>
      </c>
      <c r="BU36" s="7">
        <v>16020.3</v>
      </c>
      <c r="BV36" s="7">
        <v>16021.4</v>
      </c>
      <c r="BW36" s="7">
        <v>16081.6</v>
      </c>
      <c r="BX36" s="7">
        <v>16113.1</v>
      </c>
      <c r="BY36" s="7">
        <v>16134.8</v>
      </c>
      <c r="BZ36" s="7">
        <v>16153.7</v>
      </c>
      <c r="CA36" s="7">
        <v>16162.9</v>
      </c>
      <c r="CB36" s="7">
        <v>16293.5</v>
      </c>
      <c r="CC36" s="7">
        <v>16300.4</v>
      </c>
      <c r="CD36" s="7">
        <v>16362</v>
      </c>
      <c r="CE36" s="7">
        <v>16429</v>
      </c>
      <c r="CF36" s="7">
        <v>16616.7</v>
      </c>
      <c r="CG36" s="7">
        <v>16663.4</v>
      </c>
      <c r="CH36" s="7">
        <v>16678.9</v>
      </c>
      <c r="CI36" s="7">
        <v>16745.4</v>
      </c>
      <c r="CJ36" s="7">
        <v>16873</v>
      </c>
      <c r="CK36" s="7">
        <v>16941.3</v>
      </c>
      <c r="CL36" s="7">
        <v>16915.3</v>
      </c>
      <c r="CM36" s="7">
        <v>16991.2</v>
      </c>
      <c r="CN36" s="7">
        <v>17197.6</v>
      </c>
      <c r="CO36" s="7">
        <v>17219.8</v>
      </c>
      <c r="CP36" s="7">
        <v>17213</v>
      </c>
      <c r="CQ36" s="7">
        <v>17288.3</v>
      </c>
      <c r="CR36" s="7">
        <v>17507.8</v>
      </c>
      <c r="CS36" s="7">
        <v>17639.1</v>
      </c>
      <c r="CT36" s="7">
        <v>17744.1</v>
      </c>
      <c r="CU36" s="7">
        <v>17899.8</v>
      </c>
      <c r="CV36" s="7">
        <v>18137.4</v>
      </c>
      <c r="CW36" s="7">
        <v>18227.8</v>
      </c>
      <c r="CX36" s="7">
        <v>17814.7</v>
      </c>
      <c r="CY36" s="7">
        <v>17932.1</v>
      </c>
      <c r="CZ36" s="7">
        <v>18164</v>
      </c>
      <c r="DA36" s="7">
        <v>18292</v>
      </c>
      <c r="DB36" s="7">
        <v>18471.8</v>
      </c>
      <c r="DC36" s="7">
        <v>18689.8</v>
      </c>
      <c r="DD36" s="7">
        <v>18943.7</v>
      </c>
      <c r="DE36" s="7">
        <v>19037.2</v>
      </c>
      <c r="DF36" s="7">
        <v>19223.1</v>
      </c>
      <c r="DG36" s="7">
        <v>19432.3</v>
      </c>
      <c r="DH36" s="7">
        <v>19685.5</v>
      </c>
      <c r="DI36" s="7">
        <v>19811.7</v>
      </c>
      <c r="DJ36" s="7">
        <v>19887.5</v>
      </c>
      <c r="DK36" s="7">
        <v>20093</v>
      </c>
      <c r="DL36" s="7">
        <v>20310</v>
      </c>
      <c r="DM36" s="7">
        <v>20447.5</v>
      </c>
      <c r="DN36" s="8">
        <v>20591.7</v>
      </c>
      <c r="DO36" s="8">
        <v>20839.6</v>
      </c>
      <c r="DP36" s="8">
        <v>20956.1</v>
      </c>
      <c r="DQ36" s="8">
        <v>21155.5</v>
      </c>
      <c r="DR36" s="8">
        <v>21335.9</v>
      </c>
      <c r="DS36" s="8">
        <v>21530.1</v>
      </c>
      <c r="DT36" s="8">
        <v>21660.7</v>
      </c>
      <c r="DU36" s="8">
        <v>21812.4</v>
      </c>
      <c r="DV36" s="8">
        <v>21925.3</v>
      </c>
      <c r="DW36" s="8">
        <v>22127.3</v>
      </c>
      <c r="DX36" s="8">
        <v>22302.5</v>
      </c>
      <c r="DY36" s="8">
        <v>22404.5</v>
      </c>
      <c r="DZ36" s="8">
        <v>22576.5</v>
      </c>
      <c r="EA36" s="8">
        <v>22806.7</v>
      </c>
      <c r="EB36" s="8">
        <v>22945.1</v>
      </c>
      <c r="EC36" s="8">
        <v>23064.7</v>
      </c>
      <c r="ED36" s="8">
        <v>23101.5</v>
      </c>
      <c r="EE36" s="8">
        <v>23082.4</v>
      </c>
      <c r="EF36" s="8">
        <v>22993.5</v>
      </c>
      <c r="EG36" s="8">
        <v>22972.5</v>
      </c>
      <c r="EH36" s="8">
        <v>23006.9</v>
      </c>
      <c r="EI36" s="8">
        <v>23122.3</v>
      </c>
      <c r="EJ36" s="8">
        <v>23121.5</v>
      </c>
      <c r="EK36" s="8">
        <v>23104.8</v>
      </c>
      <c r="EL36" s="8">
        <v>23061.8</v>
      </c>
      <c r="EM36" s="8">
        <v>23136.7</v>
      </c>
      <c r="EN36" s="8">
        <v>23134.6</v>
      </c>
    </row>
    <row r="37" spans="2:144" ht="12.75">
      <c r="B37" s="4" t="s">
        <v>315</v>
      </c>
      <c r="C37" t="s">
        <v>316</v>
      </c>
      <c r="D37" s="7">
        <v>12777.3</v>
      </c>
      <c r="E37" s="7">
        <v>12668.8</v>
      </c>
      <c r="F37" s="7">
        <v>12615.6</v>
      </c>
      <c r="G37" s="7">
        <v>12580.3</v>
      </c>
      <c r="H37" s="7">
        <v>12590.1</v>
      </c>
      <c r="I37" s="7">
        <v>12591.6</v>
      </c>
      <c r="J37" s="7">
        <v>12471.1</v>
      </c>
      <c r="K37" s="7">
        <v>12401.6</v>
      </c>
      <c r="L37" s="7">
        <v>12394.5</v>
      </c>
      <c r="M37" s="7">
        <v>12325.5</v>
      </c>
      <c r="N37" s="7">
        <v>12287.3</v>
      </c>
      <c r="O37" s="7">
        <v>12212.7</v>
      </c>
      <c r="P37" s="7">
        <v>12247.5</v>
      </c>
      <c r="Q37" s="7">
        <v>12162.4</v>
      </c>
      <c r="R37" s="7">
        <v>12013.3</v>
      </c>
      <c r="S37" s="7">
        <v>11892.7</v>
      </c>
      <c r="T37" s="7">
        <v>11883.1</v>
      </c>
      <c r="U37" s="7">
        <v>11790.5</v>
      </c>
      <c r="V37" s="7">
        <v>11655.8</v>
      </c>
      <c r="W37" s="7">
        <v>11579.2</v>
      </c>
      <c r="X37" s="7">
        <v>11597</v>
      </c>
      <c r="Y37" s="7">
        <v>11521.3</v>
      </c>
      <c r="Z37" s="7">
        <v>11469.3</v>
      </c>
      <c r="AA37" s="7">
        <v>11477.4</v>
      </c>
      <c r="AB37" s="7">
        <v>11500.8</v>
      </c>
      <c r="AC37" s="7">
        <v>11477.8</v>
      </c>
      <c r="AD37" s="7">
        <v>11362.9</v>
      </c>
      <c r="AE37" s="7">
        <v>11415.8</v>
      </c>
      <c r="AF37" s="7">
        <v>11494.1</v>
      </c>
      <c r="AG37" s="7">
        <v>11414</v>
      </c>
      <c r="AH37" s="7">
        <v>11172.2</v>
      </c>
      <c r="AI37" s="7">
        <v>11119.3</v>
      </c>
      <c r="AJ37" s="7">
        <v>11143.5</v>
      </c>
      <c r="AK37" s="7">
        <v>11040.3</v>
      </c>
      <c r="AL37" s="7">
        <v>10981.2</v>
      </c>
      <c r="AM37" s="7">
        <v>10949.1</v>
      </c>
      <c r="AN37" s="7">
        <v>11029.4</v>
      </c>
      <c r="AO37" s="7">
        <v>11056.3</v>
      </c>
      <c r="AP37" s="7">
        <v>11049.1</v>
      </c>
      <c r="AQ37" s="7">
        <v>11151</v>
      </c>
      <c r="AR37" s="7">
        <v>11275.9</v>
      </c>
      <c r="AS37" s="7">
        <v>11359.2</v>
      </c>
      <c r="AT37" s="7">
        <v>11382.9</v>
      </c>
      <c r="AU37" s="7">
        <v>11690.3</v>
      </c>
      <c r="AV37" s="7">
        <v>11911.9</v>
      </c>
      <c r="AW37" s="7">
        <v>12011.1</v>
      </c>
      <c r="AX37" s="7">
        <v>12013.9</v>
      </c>
      <c r="AY37" s="7">
        <v>12110.3</v>
      </c>
      <c r="AZ37" s="7">
        <v>12319.1</v>
      </c>
      <c r="BA37" s="7">
        <v>12371.2</v>
      </c>
      <c r="BB37" s="7">
        <v>12407.5</v>
      </c>
      <c r="BC37" s="7">
        <v>12571</v>
      </c>
      <c r="BD37" s="7">
        <v>12792.7</v>
      </c>
      <c r="BE37" s="7">
        <v>12781.7</v>
      </c>
      <c r="BF37" s="7">
        <v>12837.5</v>
      </c>
      <c r="BG37" s="7">
        <v>12906.8</v>
      </c>
      <c r="BH37" s="7">
        <v>13033.6</v>
      </c>
      <c r="BI37" s="7">
        <v>13041.8</v>
      </c>
      <c r="BJ37" s="7">
        <v>13025.4</v>
      </c>
      <c r="BK37" s="7">
        <v>13067.6</v>
      </c>
      <c r="BL37" s="7">
        <v>13120.2</v>
      </c>
      <c r="BM37" s="7">
        <v>13015.1</v>
      </c>
      <c r="BN37" s="7">
        <v>12909.4</v>
      </c>
      <c r="BO37" s="7">
        <v>12893.3</v>
      </c>
      <c r="BP37" s="7">
        <v>12869.8</v>
      </c>
      <c r="BQ37" s="7">
        <v>12616.8</v>
      </c>
      <c r="BR37" s="7">
        <v>12327</v>
      </c>
      <c r="BS37" s="7">
        <v>12323.6</v>
      </c>
      <c r="BT37" s="7">
        <v>12321.3</v>
      </c>
      <c r="BU37" s="7">
        <v>12203.3</v>
      </c>
      <c r="BV37" s="7">
        <v>12088.5</v>
      </c>
      <c r="BW37" s="7">
        <v>12186.1</v>
      </c>
      <c r="BX37" s="7">
        <v>12277.9</v>
      </c>
      <c r="BY37" s="7">
        <v>12278</v>
      </c>
      <c r="BZ37" s="7">
        <v>12359.6</v>
      </c>
      <c r="CA37" s="7">
        <v>12494.8</v>
      </c>
      <c r="CB37" s="7">
        <v>12603.8</v>
      </c>
      <c r="CC37" s="7">
        <v>12590</v>
      </c>
      <c r="CD37" s="7">
        <v>12626.7</v>
      </c>
      <c r="CE37" s="7">
        <v>12787.1</v>
      </c>
      <c r="CF37" s="7">
        <v>13007.8</v>
      </c>
      <c r="CG37" s="7">
        <v>13064.5</v>
      </c>
      <c r="CH37" s="7">
        <v>13126.5</v>
      </c>
      <c r="CI37" s="7">
        <v>13275.5</v>
      </c>
      <c r="CJ37" s="7">
        <v>13445.7</v>
      </c>
      <c r="CK37" s="7">
        <v>13534.5</v>
      </c>
      <c r="CL37" s="7">
        <v>13632.9</v>
      </c>
      <c r="CM37" s="7">
        <v>13814.2</v>
      </c>
      <c r="CN37" s="7">
        <v>14047.7</v>
      </c>
      <c r="CO37" s="7">
        <v>14122</v>
      </c>
      <c r="CP37" s="7">
        <v>14324.3</v>
      </c>
      <c r="CQ37" s="7">
        <v>14626.4</v>
      </c>
      <c r="CR37" s="7">
        <v>14848.8</v>
      </c>
      <c r="CS37" s="7">
        <v>14959.8</v>
      </c>
      <c r="CT37" s="7">
        <v>15119.3</v>
      </c>
      <c r="CU37" s="7">
        <v>15440.2</v>
      </c>
      <c r="CV37" s="7">
        <v>15681.8</v>
      </c>
      <c r="CW37" s="7">
        <v>15782.3</v>
      </c>
      <c r="CX37" s="7">
        <v>15866.3</v>
      </c>
      <c r="CY37" s="7">
        <v>16076.3</v>
      </c>
      <c r="CZ37" s="7">
        <v>16294.3</v>
      </c>
      <c r="DA37" s="7">
        <v>16348.2</v>
      </c>
      <c r="DB37" s="7">
        <v>16335.6</v>
      </c>
      <c r="DC37" s="7">
        <v>16597.2</v>
      </c>
      <c r="DD37" s="7">
        <v>16763.1</v>
      </c>
      <c r="DE37" s="7">
        <v>16825.4</v>
      </c>
      <c r="DF37" s="7">
        <v>16923.6</v>
      </c>
      <c r="DG37" s="7">
        <v>17241.1</v>
      </c>
      <c r="DH37" s="7">
        <v>17459.4</v>
      </c>
      <c r="DI37" s="7">
        <v>17559.7</v>
      </c>
      <c r="DJ37" s="7">
        <v>17600.4</v>
      </c>
      <c r="DK37" s="7">
        <v>17865.8</v>
      </c>
      <c r="DL37" s="7">
        <v>18129.1</v>
      </c>
      <c r="DM37" s="7">
        <v>18288.1</v>
      </c>
      <c r="DN37" s="8">
        <v>18492.7</v>
      </c>
      <c r="DO37" s="8">
        <v>18894.9</v>
      </c>
      <c r="DP37" s="8">
        <v>19191.1</v>
      </c>
      <c r="DQ37" s="8">
        <v>19314.3</v>
      </c>
      <c r="DR37" s="8">
        <v>19400.1</v>
      </c>
      <c r="DS37" s="8">
        <v>19693.1</v>
      </c>
      <c r="DT37" s="8">
        <v>19895.6</v>
      </c>
      <c r="DU37" s="8">
        <v>20001.8</v>
      </c>
      <c r="DV37" s="8">
        <v>20069.2</v>
      </c>
      <c r="DW37" s="8">
        <v>20367.3</v>
      </c>
      <c r="DX37" s="8">
        <v>20510.6</v>
      </c>
      <c r="DY37" s="8">
        <v>20476.9</v>
      </c>
      <c r="DZ37" s="8">
        <v>20402.3</v>
      </c>
      <c r="EA37" s="8">
        <v>20425.1</v>
      </c>
      <c r="EB37" s="8">
        <v>20346.3</v>
      </c>
      <c r="EC37" s="8">
        <v>19856.8</v>
      </c>
      <c r="ED37" s="8">
        <v>19090.8</v>
      </c>
      <c r="EE37" s="8">
        <v>18945</v>
      </c>
      <c r="EF37" s="8">
        <v>18870.2</v>
      </c>
      <c r="EG37" s="8">
        <v>18645.9</v>
      </c>
      <c r="EH37" s="8">
        <v>18394.2</v>
      </c>
      <c r="EI37" s="8">
        <v>18476.9</v>
      </c>
      <c r="EJ37" s="8">
        <v>18546.8</v>
      </c>
      <c r="EK37" s="8">
        <v>18408.2</v>
      </c>
      <c r="EL37" s="8">
        <v>18151.7</v>
      </c>
      <c r="EM37" s="8">
        <v>18303</v>
      </c>
      <c r="EN37" s="8">
        <v>18156.3</v>
      </c>
    </row>
    <row r="38" spans="2:144" ht="12.75">
      <c r="B38" s="4" t="s">
        <v>333</v>
      </c>
      <c r="C38" t="s">
        <v>378</v>
      </c>
      <c r="D38" s="7">
        <v>589</v>
      </c>
      <c r="E38" s="7">
        <v>628</v>
      </c>
      <c r="F38" s="7">
        <v>654.1</v>
      </c>
      <c r="G38" s="7">
        <v>631.4</v>
      </c>
      <c r="H38" s="7">
        <v>710.9</v>
      </c>
      <c r="I38" s="7">
        <v>760.1</v>
      </c>
      <c r="J38" s="7">
        <v>862</v>
      </c>
      <c r="K38" s="7">
        <v>877.6</v>
      </c>
      <c r="L38" s="7">
        <v>942.6</v>
      </c>
      <c r="M38" s="7">
        <v>1016.3</v>
      </c>
      <c r="N38" s="7">
        <v>1087.8</v>
      </c>
      <c r="O38" s="7">
        <v>1086.5</v>
      </c>
      <c r="P38" s="7">
        <v>1169.5</v>
      </c>
      <c r="Q38" s="7">
        <v>1279.5</v>
      </c>
      <c r="R38" s="7">
        <v>1428.2</v>
      </c>
      <c r="S38" s="7">
        <v>1487.5</v>
      </c>
      <c r="T38" s="7">
        <v>1541.6</v>
      </c>
      <c r="U38" s="7">
        <v>1674</v>
      </c>
      <c r="V38" s="7">
        <v>1800.2</v>
      </c>
      <c r="W38" s="7">
        <v>1829.2</v>
      </c>
      <c r="X38" s="7">
        <v>1905</v>
      </c>
      <c r="Y38" s="7">
        <v>2031.9</v>
      </c>
      <c r="Z38" s="7">
        <v>2105.3</v>
      </c>
      <c r="AA38" s="7">
        <v>2077.6</v>
      </c>
      <c r="AB38" s="7">
        <v>2178.5</v>
      </c>
      <c r="AC38" s="7">
        <v>2285.9</v>
      </c>
      <c r="AD38" s="7">
        <v>2373.6</v>
      </c>
      <c r="AE38" s="7">
        <v>2318.4</v>
      </c>
      <c r="AF38" s="7">
        <v>2384.3</v>
      </c>
      <c r="AG38" s="7">
        <v>2501.1</v>
      </c>
      <c r="AH38" s="7">
        <v>2723.2</v>
      </c>
      <c r="AI38" s="7">
        <v>2722.7</v>
      </c>
      <c r="AJ38" s="7">
        <v>2779.8</v>
      </c>
      <c r="AK38" s="7">
        <v>2948.4</v>
      </c>
      <c r="AL38" s="7">
        <v>3007</v>
      </c>
      <c r="AM38" s="7">
        <v>3003.7</v>
      </c>
      <c r="AN38" s="7">
        <v>2985.2</v>
      </c>
      <c r="AO38" s="7">
        <v>3024.4</v>
      </c>
      <c r="AP38" s="7">
        <v>3053.1</v>
      </c>
      <c r="AQ38" s="7">
        <v>2968.5</v>
      </c>
      <c r="AR38" s="7">
        <v>2924.1</v>
      </c>
      <c r="AS38" s="7">
        <v>2954.8</v>
      </c>
      <c r="AT38" s="7">
        <v>3027.9</v>
      </c>
      <c r="AU38" s="7">
        <v>2959.7</v>
      </c>
      <c r="AV38" s="7">
        <v>2964.1</v>
      </c>
      <c r="AW38" s="7">
        <v>2955.2</v>
      </c>
      <c r="AX38" s="7">
        <v>3001.1</v>
      </c>
      <c r="AY38" s="7">
        <v>2954.7</v>
      </c>
      <c r="AZ38" s="7">
        <v>2896.5</v>
      </c>
      <c r="BA38" s="7">
        <v>2773.6</v>
      </c>
      <c r="BB38" s="7">
        <v>2772.2</v>
      </c>
      <c r="BC38" s="7">
        <v>2623</v>
      </c>
      <c r="BD38" s="7">
        <v>2538.1</v>
      </c>
      <c r="BE38" s="7">
        <v>2596.5</v>
      </c>
      <c r="BF38" s="7">
        <v>2584.4</v>
      </c>
      <c r="BG38" s="7">
        <v>2503.6</v>
      </c>
      <c r="BH38" s="7">
        <v>2454.1</v>
      </c>
      <c r="BI38" s="7">
        <v>2499.8</v>
      </c>
      <c r="BJ38" s="7">
        <v>2500.7</v>
      </c>
      <c r="BK38" s="7">
        <v>2466.8</v>
      </c>
      <c r="BL38" s="7">
        <v>2560.2</v>
      </c>
      <c r="BM38" s="7">
        <v>2653</v>
      </c>
      <c r="BN38" s="7">
        <v>2719.8</v>
      </c>
      <c r="BO38" s="7">
        <v>2775.7</v>
      </c>
      <c r="BP38" s="7">
        <v>2877.1</v>
      </c>
      <c r="BQ38" s="7">
        <v>3161</v>
      </c>
      <c r="BR38" s="7">
        <v>3414.3</v>
      </c>
      <c r="BS38" s="7">
        <v>3510.2</v>
      </c>
      <c r="BT38" s="7">
        <v>3653.6</v>
      </c>
      <c r="BU38" s="7">
        <v>3817</v>
      </c>
      <c r="BV38" s="7">
        <v>3932.9</v>
      </c>
      <c r="BW38" s="7">
        <v>3895.5</v>
      </c>
      <c r="BX38" s="7">
        <v>3835.2</v>
      </c>
      <c r="BY38" s="7">
        <v>3856.7</v>
      </c>
      <c r="BZ38" s="7">
        <v>3794.1</v>
      </c>
      <c r="CA38" s="7">
        <v>3668.1</v>
      </c>
      <c r="CB38" s="7">
        <v>3689.7</v>
      </c>
      <c r="CC38" s="7">
        <v>3710.4</v>
      </c>
      <c r="CD38" s="7">
        <v>3735.3</v>
      </c>
      <c r="CE38" s="7">
        <v>3641.9</v>
      </c>
      <c r="CF38" s="7">
        <v>3609</v>
      </c>
      <c r="CG38" s="7">
        <v>3598.9</v>
      </c>
      <c r="CH38" s="7">
        <v>3552.3</v>
      </c>
      <c r="CI38" s="7">
        <v>3469.9</v>
      </c>
      <c r="CJ38" s="7">
        <v>3427.3</v>
      </c>
      <c r="CK38" s="7">
        <v>3406.8</v>
      </c>
      <c r="CL38" s="7">
        <v>3282.4</v>
      </c>
      <c r="CM38" s="7">
        <v>3177</v>
      </c>
      <c r="CN38" s="7">
        <v>3150</v>
      </c>
      <c r="CO38" s="7">
        <v>3097.8</v>
      </c>
      <c r="CP38" s="7">
        <v>2888.7</v>
      </c>
      <c r="CQ38" s="7">
        <v>2661.9</v>
      </c>
      <c r="CR38" s="7">
        <v>2659</v>
      </c>
      <c r="CS38" s="7">
        <v>2679.3</v>
      </c>
      <c r="CT38" s="7">
        <v>2624.8</v>
      </c>
      <c r="CU38" s="7">
        <v>2459.6</v>
      </c>
      <c r="CV38" s="7">
        <v>2455.6</v>
      </c>
      <c r="CW38" s="7">
        <v>2445.4</v>
      </c>
      <c r="CX38" s="7">
        <v>1948.3</v>
      </c>
      <c r="CY38" s="7">
        <v>1855.8</v>
      </c>
      <c r="CZ38" s="7">
        <v>1869.7</v>
      </c>
      <c r="DA38" s="7">
        <v>1943.8</v>
      </c>
      <c r="DB38" s="7">
        <v>2136.3</v>
      </c>
      <c r="DC38" s="7">
        <v>2092.6</v>
      </c>
      <c r="DD38" s="7">
        <v>2180.6</v>
      </c>
      <c r="DE38" s="7">
        <v>2211.8</v>
      </c>
      <c r="DF38" s="7">
        <v>2299.5</v>
      </c>
      <c r="DG38" s="7">
        <v>2191.2</v>
      </c>
      <c r="DH38" s="7">
        <v>2226</v>
      </c>
      <c r="DI38" s="7">
        <v>2252.1</v>
      </c>
      <c r="DJ38" s="7">
        <v>2287.2</v>
      </c>
      <c r="DK38" s="7">
        <v>2227.2</v>
      </c>
      <c r="DL38" s="7">
        <v>2180.9</v>
      </c>
      <c r="DM38" s="7">
        <v>2159.4</v>
      </c>
      <c r="DN38" s="8">
        <v>2099</v>
      </c>
      <c r="DO38" s="8">
        <v>1944.7</v>
      </c>
      <c r="DP38" s="8">
        <v>1765</v>
      </c>
      <c r="DQ38" s="8">
        <v>1841.3</v>
      </c>
      <c r="DR38" s="8">
        <v>1935.8</v>
      </c>
      <c r="DS38" s="8">
        <v>1837</v>
      </c>
      <c r="DT38" s="8">
        <v>1765</v>
      </c>
      <c r="DU38" s="8">
        <v>1810.6</v>
      </c>
      <c r="DV38" s="8">
        <v>1856.1</v>
      </c>
      <c r="DW38" s="8">
        <v>1760</v>
      </c>
      <c r="DX38" s="8">
        <v>1791.9</v>
      </c>
      <c r="DY38" s="8">
        <v>1927.6</v>
      </c>
      <c r="DZ38" s="8">
        <v>2174.2</v>
      </c>
      <c r="EA38" s="8">
        <v>2381.5</v>
      </c>
      <c r="EB38" s="8">
        <v>2598.8</v>
      </c>
      <c r="EC38" s="8">
        <v>3207.9</v>
      </c>
      <c r="ED38" s="8">
        <v>4010.7</v>
      </c>
      <c r="EE38" s="8">
        <v>4137.5</v>
      </c>
      <c r="EF38" s="8">
        <v>4123.3</v>
      </c>
      <c r="EG38" s="8">
        <v>4326.5</v>
      </c>
      <c r="EH38" s="8">
        <v>4612.7</v>
      </c>
      <c r="EI38" s="8">
        <v>4645.5</v>
      </c>
      <c r="EJ38" s="8">
        <v>4574.7</v>
      </c>
      <c r="EK38" s="8">
        <v>4696.6</v>
      </c>
      <c r="EL38" s="8">
        <v>4910.2</v>
      </c>
      <c r="EM38" s="8">
        <v>4833.7</v>
      </c>
      <c r="EN38" s="8">
        <v>4978.3</v>
      </c>
    </row>
    <row r="39" spans="2:144" ht="12.75">
      <c r="B39" s="4" t="s">
        <v>287</v>
      </c>
      <c r="C39" t="s">
        <v>288</v>
      </c>
      <c r="D39" s="7">
        <v>11811.8</v>
      </c>
      <c r="E39" s="7">
        <v>11904.3</v>
      </c>
      <c r="F39" s="7">
        <v>12005</v>
      </c>
      <c r="G39" s="7">
        <v>12147.8</v>
      </c>
      <c r="H39" s="7">
        <v>12131.8</v>
      </c>
      <c r="I39" s="7">
        <v>12157</v>
      </c>
      <c r="J39" s="7">
        <v>12246.1</v>
      </c>
      <c r="K39" s="7">
        <v>12402.1</v>
      </c>
      <c r="L39" s="7">
        <v>12415</v>
      </c>
      <c r="M39" s="7">
        <v>12478.7</v>
      </c>
      <c r="N39" s="7">
        <v>12544.4</v>
      </c>
      <c r="O39" s="7">
        <v>12698</v>
      </c>
      <c r="P39" s="7">
        <v>12680.4</v>
      </c>
      <c r="Q39" s="7">
        <v>12726.6</v>
      </c>
      <c r="R39" s="7">
        <v>12828.8</v>
      </c>
      <c r="S39" s="7">
        <v>12986</v>
      </c>
      <c r="T39" s="7">
        <v>13043.7</v>
      </c>
      <c r="U39" s="7">
        <v>13109.1</v>
      </c>
      <c r="V39" s="7">
        <v>13209.5</v>
      </c>
      <c r="W39" s="7">
        <v>13323.8</v>
      </c>
      <c r="X39" s="7">
        <v>13332.5</v>
      </c>
      <c r="Y39" s="7">
        <v>13362.7</v>
      </c>
      <c r="Z39" s="7">
        <v>13465.4</v>
      </c>
      <c r="AA39" s="7">
        <v>13553.6</v>
      </c>
      <c r="AB39" s="7">
        <v>13504.9</v>
      </c>
      <c r="AC39" s="7">
        <v>13538.6</v>
      </c>
      <c r="AD39" s="7">
        <v>13637.8</v>
      </c>
      <c r="AE39" s="7">
        <v>13720.4</v>
      </c>
      <c r="AF39" s="7">
        <v>13676.2</v>
      </c>
      <c r="AG39" s="7">
        <v>13716.7</v>
      </c>
      <c r="AH39" s="7">
        <v>13853.2</v>
      </c>
      <c r="AI39" s="7">
        <v>13994</v>
      </c>
      <c r="AJ39" s="7">
        <v>14011.5</v>
      </c>
      <c r="AK39" s="7">
        <v>14051.7</v>
      </c>
      <c r="AL39" s="7">
        <v>14155.9</v>
      </c>
      <c r="AM39" s="7">
        <v>14307</v>
      </c>
      <c r="AN39" s="7">
        <v>14347.3</v>
      </c>
      <c r="AO39" s="7">
        <v>14378.6</v>
      </c>
      <c r="AP39" s="7">
        <v>14428.1</v>
      </c>
      <c r="AQ39" s="7">
        <v>14498.2</v>
      </c>
      <c r="AR39" s="7">
        <v>14512.4</v>
      </c>
      <c r="AS39" s="7">
        <v>14496.1</v>
      </c>
      <c r="AT39" s="7">
        <v>14507.8</v>
      </c>
      <c r="AU39" s="7">
        <v>14371.6</v>
      </c>
      <c r="AV39" s="7">
        <v>14231.8</v>
      </c>
      <c r="AW39" s="7">
        <v>14238.9</v>
      </c>
      <c r="AX39" s="7">
        <v>14287.9</v>
      </c>
      <c r="AY39" s="7">
        <v>14431.5</v>
      </c>
      <c r="AZ39" s="7">
        <v>14376.6</v>
      </c>
      <c r="BA39" s="7">
        <v>14539.4</v>
      </c>
      <c r="BB39" s="7">
        <v>14596.3</v>
      </c>
      <c r="BC39" s="7">
        <v>14675.4</v>
      </c>
      <c r="BD39" s="7">
        <v>14647.5</v>
      </c>
      <c r="BE39" s="7">
        <v>14705.7</v>
      </c>
      <c r="BF39" s="7">
        <v>14716.4</v>
      </c>
      <c r="BG39" s="7">
        <v>14767.8</v>
      </c>
      <c r="BH39" s="7">
        <v>14742.7</v>
      </c>
      <c r="BI39" s="7">
        <v>14738.3</v>
      </c>
      <c r="BJ39" s="7">
        <v>14829</v>
      </c>
      <c r="BK39" s="7">
        <v>14899.5</v>
      </c>
      <c r="BL39" s="7">
        <v>14822.5</v>
      </c>
      <c r="BM39" s="7">
        <v>14920.1</v>
      </c>
      <c r="BN39" s="7">
        <v>15043.4</v>
      </c>
      <c r="BO39" s="7">
        <v>15100</v>
      </c>
      <c r="BP39" s="7">
        <v>15081.7</v>
      </c>
      <c r="BQ39" s="7">
        <v>15157.7</v>
      </c>
      <c r="BR39" s="7">
        <v>15272.3</v>
      </c>
      <c r="BS39" s="7">
        <v>15246.9</v>
      </c>
      <c r="BT39" s="7">
        <v>15179.2</v>
      </c>
      <c r="BU39" s="7">
        <v>15199.1</v>
      </c>
      <c r="BV39" s="7">
        <v>15272.1</v>
      </c>
      <c r="BW39" s="7">
        <v>15273.2</v>
      </c>
      <c r="BX39" s="7">
        <v>15318.9</v>
      </c>
      <c r="BY39" s="7">
        <v>15381.7</v>
      </c>
      <c r="BZ39" s="7">
        <v>15438.1</v>
      </c>
      <c r="CA39" s="7">
        <v>15495.1</v>
      </c>
      <c r="CB39" s="7">
        <v>15420.7</v>
      </c>
      <c r="CC39" s="7">
        <v>15493.8</v>
      </c>
      <c r="CD39" s="7">
        <v>15536.4</v>
      </c>
      <c r="CE39" s="7">
        <v>15583</v>
      </c>
      <c r="CF39" s="7">
        <v>15502.1</v>
      </c>
      <c r="CG39" s="7">
        <v>15566.9</v>
      </c>
      <c r="CH39" s="7">
        <v>15652.7</v>
      </c>
      <c r="CI39" s="7">
        <v>15657.6</v>
      </c>
      <c r="CJ39" s="7">
        <v>15599</v>
      </c>
      <c r="CK39" s="7">
        <v>15607.1</v>
      </c>
      <c r="CL39" s="7">
        <v>15717.7</v>
      </c>
      <c r="CM39" s="7">
        <v>15718.3</v>
      </c>
      <c r="CN39" s="7">
        <v>15604.3</v>
      </c>
      <c r="CO39" s="7">
        <v>15668.4</v>
      </c>
      <c r="CP39" s="7">
        <v>15730.2</v>
      </c>
      <c r="CQ39" s="7">
        <v>15735.6</v>
      </c>
      <c r="CR39" s="7">
        <v>15610</v>
      </c>
      <c r="CS39" s="7">
        <v>15568.4</v>
      </c>
      <c r="CT39" s="7">
        <v>15569.6</v>
      </c>
      <c r="CU39" s="7">
        <v>15543.9</v>
      </c>
      <c r="CV39" s="7">
        <v>15443.7</v>
      </c>
      <c r="CW39" s="7">
        <v>15479.2</v>
      </c>
      <c r="CX39" s="7">
        <v>16017.3</v>
      </c>
      <c r="CY39" s="7">
        <v>16029.1</v>
      </c>
      <c r="CZ39" s="7">
        <v>15929.9</v>
      </c>
      <c r="DA39" s="7">
        <v>15931.6</v>
      </c>
      <c r="DB39" s="7">
        <v>15911.3</v>
      </c>
      <c r="DC39" s="7">
        <v>15847.6</v>
      </c>
      <c r="DD39" s="7">
        <v>15748</v>
      </c>
      <c r="DE39" s="7">
        <v>15808.9</v>
      </c>
      <c r="DF39" s="7">
        <v>15773.1</v>
      </c>
      <c r="DG39" s="7">
        <v>15710</v>
      </c>
      <c r="DH39" s="7">
        <v>15602.8</v>
      </c>
      <c r="DI39" s="7">
        <v>15622.6</v>
      </c>
      <c r="DJ39" s="7">
        <v>15695.8</v>
      </c>
      <c r="DK39" s="7">
        <v>15642</v>
      </c>
      <c r="DL39" s="7">
        <v>15576.7</v>
      </c>
      <c r="DM39" s="7">
        <v>15590.8</v>
      </c>
      <c r="DN39" s="8">
        <v>15595.9</v>
      </c>
      <c r="DO39" s="8">
        <v>15494.9</v>
      </c>
      <c r="DP39" s="8">
        <v>15533.5</v>
      </c>
      <c r="DQ39" s="8">
        <v>15496.6</v>
      </c>
      <c r="DR39" s="8">
        <v>15464.4</v>
      </c>
      <c r="DS39" s="8">
        <v>15401.1</v>
      </c>
      <c r="DT39" s="8">
        <v>15404.1</v>
      </c>
      <c r="DU39" s="8">
        <v>15423.1</v>
      </c>
      <c r="DV39" s="8">
        <v>15503.5</v>
      </c>
      <c r="DW39" s="8">
        <v>15464.6</v>
      </c>
      <c r="DX39" s="8">
        <v>15431.4</v>
      </c>
      <c r="DY39" s="8">
        <v>15492.4</v>
      </c>
      <c r="DZ39" s="8">
        <v>15466.2</v>
      </c>
      <c r="EA39" s="8">
        <v>15354.8</v>
      </c>
      <c r="EB39" s="8">
        <v>15325.6</v>
      </c>
      <c r="EC39" s="8">
        <v>15291.8</v>
      </c>
      <c r="ED39" s="8">
        <v>15307.1</v>
      </c>
      <c r="EE39" s="8">
        <v>15349.6</v>
      </c>
      <c r="EF39" s="8">
        <v>15449</v>
      </c>
      <c r="EG39" s="8">
        <v>15470.7</v>
      </c>
      <c r="EH39" s="8">
        <f>EH35-EH36</f>
        <v>15443.900000000001</v>
      </c>
      <c r="EI39" s="8">
        <f aca="true" t="shared" si="4" ref="EI39:EN39">EI35-EI36</f>
        <v>15345.500000000004</v>
      </c>
      <c r="EJ39" s="8">
        <f t="shared" si="4"/>
        <v>15363.900000000001</v>
      </c>
      <c r="EK39" s="8">
        <f t="shared" si="4"/>
        <v>15407.600000000002</v>
      </c>
      <c r="EL39" s="8">
        <f t="shared" si="4"/>
        <v>15450.2</v>
      </c>
      <c r="EM39" s="8">
        <f t="shared" si="4"/>
        <v>15344.499999999996</v>
      </c>
      <c r="EN39" s="8">
        <f t="shared" si="4"/>
        <v>15353.200000000004</v>
      </c>
    </row>
    <row r="40" spans="2:137" ht="12.75">
      <c r="B40" s="4" t="s">
        <v>393</v>
      </c>
      <c r="C40" t="s">
        <v>28</v>
      </c>
      <c r="D40" s="7">
        <f>D35-D36-D39</f>
        <v>301.1000000000022</v>
      </c>
      <c r="E40" s="7">
        <f aca="true" t="shared" si="5" ref="E40:BP40">E35-E36-E39</f>
        <v>316.7000000000007</v>
      </c>
      <c r="F40" s="7">
        <f t="shared" si="5"/>
        <v>321.7999999999993</v>
      </c>
      <c r="G40" s="7">
        <f t="shared" si="5"/>
        <v>332.40000000000146</v>
      </c>
      <c r="H40" s="7">
        <f t="shared" si="5"/>
        <v>338.60000000000036</v>
      </c>
      <c r="I40" s="7">
        <f t="shared" si="5"/>
        <v>329.89999999999964</v>
      </c>
      <c r="J40" s="7">
        <f t="shared" si="5"/>
        <v>328.8999999999978</v>
      </c>
      <c r="K40" s="7">
        <f t="shared" si="5"/>
        <v>330.89999999999964</v>
      </c>
      <c r="L40" s="7">
        <f t="shared" si="5"/>
        <v>331.6999999999989</v>
      </c>
      <c r="M40" s="7">
        <f t="shared" si="5"/>
        <v>336.1999999999971</v>
      </c>
      <c r="N40" s="7">
        <f t="shared" si="5"/>
        <v>324.7999999999993</v>
      </c>
      <c r="O40" s="7">
        <f t="shared" si="5"/>
        <v>332.2999999999993</v>
      </c>
      <c r="P40" s="7">
        <f t="shared" si="5"/>
        <v>329.1999999999989</v>
      </c>
      <c r="Q40" s="7">
        <f t="shared" si="5"/>
        <v>329.2000000000007</v>
      </c>
      <c r="R40" s="7">
        <f t="shared" si="5"/>
        <v>322.5</v>
      </c>
      <c r="S40" s="7">
        <f t="shared" si="5"/>
        <v>325.60000000000036</v>
      </c>
      <c r="T40" s="7">
        <f t="shared" si="5"/>
        <v>330.59999999999854</v>
      </c>
      <c r="U40" s="7">
        <f t="shared" si="5"/>
        <v>330.2000000000007</v>
      </c>
      <c r="V40" s="7">
        <f t="shared" si="5"/>
        <v>331.59999999999854</v>
      </c>
      <c r="W40" s="7">
        <f t="shared" si="5"/>
        <v>334.90000000000146</v>
      </c>
      <c r="X40" s="7">
        <f t="shared" si="5"/>
        <v>328.7000000000007</v>
      </c>
      <c r="Y40" s="7">
        <f t="shared" si="5"/>
        <v>316.1999999999971</v>
      </c>
      <c r="Z40" s="7">
        <f t="shared" si="5"/>
        <v>308.2999999999993</v>
      </c>
      <c r="AA40" s="7">
        <f t="shared" si="5"/>
        <v>322.1999999999989</v>
      </c>
      <c r="AB40" s="7">
        <f t="shared" si="5"/>
        <v>333.89999999999964</v>
      </c>
      <c r="AC40" s="7">
        <f t="shared" si="5"/>
        <v>332.4999999999982</v>
      </c>
      <c r="AD40" s="7">
        <f t="shared" si="5"/>
        <v>333.40000000000146</v>
      </c>
      <c r="AE40" s="7">
        <f t="shared" si="5"/>
        <v>333.39999999999964</v>
      </c>
      <c r="AF40" s="7">
        <f t="shared" si="5"/>
        <v>325.39999999999964</v>
      </c>
      <c r="AG40" s="7">
        <f t="shared" si="5"/>
        <v>340.10000000000036</v>
      </c>
      <c r="AH40" s="7">
        <f t="shared" si="5"/>
        <v>328.60000000000036</v>
      </c>
      <c r="AI40" s="7">
        <f t="shared" si="5"/>
        <v>313.90000000000146</v>
      </c>
      <c r="AJ40" s="7">
        <f t="shared" si="5"/>
        <v>307.5000000000018</v>
      </c>
      <c r="AK40" s="7">
        <f t="shared" si="5"/>
        <v>298.1999999999989</v>
      </c>
      <c r="AL40" s="7">
        <f t="shared" si="5"/>
        <v>284.3000000000011</v>
      </c>
      <c r="AM40" s="7">
        <f t="shared" si="5"/>
        <v>287.1999999999989</v>
      </c>
      <c r="AN40" s="7">
        <f t="shared" si="5"/>
        <v>267.10000000000036</v>
      </c>
      <c r="AO40" s="7">
        <f t="shared" si="5"/>
        <v>265.60000000000036</v>
      </c>
      <c r="AP40" s="7">
        <f t="shared" si="5"/>
        <v>246.8000000000011</v>
      </c>
      <c r="AQ40" s="7">
        <f t="shared" si="5"/>
        <v>237.60000000000036</v>
      </c>
      <c r="AR40" s="7">
        <f t="shared" si="5"/>
        <v>232.90000000000146</v>
      </c>
      <c r="AS40" s="7">
        <f t="shared" si="5"/>
        <v>242.3000000000011</v>
      </c>
      <c r="AT40" s="7">
        <f t="shared" si="5"/>
        <v>230.8000000000029</v>
      </c>
      <c r="AU40" s="7">
        <f t="shared" si="5"/>
        <v>243.49999999999818</v>
      </c>
      <c r="AV40" s="7">
        <f t="shared" si="5"/>
        <v>251</v>
      </c>
      <c r="AW40" s="7">
        <f t="shared" si="5"/>
        <v>247.3000000000011</v>
      </c>
      <c r="AX40" s="7">
        <f t="shared" si="5"/>
        <v>244.1999999999989</v>
      </c>
      <c r="AY40" s="7">
        <f t="shared" si="5"/>
        <v>243.60000000000036</v>
      </c>
      <c r="AZ40" s="7">
        <f t="shared" si="5"/>
        <v>243.8000000000011</v>
      </c>
      <c r="BA40" s="7">
        <f t="shared" si="5"/>
        <v>247.8000000000011</v>
      </c>
      <c r="BB40" s="7">
        <f t="shared" si="5"/>
        <v>251.70000000000073</v>
      </c>
      <c r="BC40" s="7">
        <f t="shared" si="5"/>
        <v>254.8000000000011</v>
      </c>
      <c r="BD40" s="7">
        <f t="shared" si="5"/>
        <v>243.10000000000218</v>
      </c>
      <c r="BE40" s="7">
        <f t="shared" si="5"/>
        <v>235</v>
      </c>
      <c r="BF40" s="7">
        <f t="shared" si="5"/>
        <v>224.70000000000073</v>
      </c>
      <c r="BG40" s="7">
        <f t="shared" si="5"/>
        <v>229.60000000000036</v>
      </c>
      <c r="BH40" s="7">
        <f t="shared" si="5"/>
        <v>221.29999999999927</v>
      </c>
      <c r="BI40" s="7">
        <f t="shared" si="5"/>
        <v>216.50000000000182</v>
      </c>
      <c r="BJ40" s="7">
        <f t="shared" si="5"/>
        <v>219.10000000000036</v>
      </c>
      <c r="BK40" s="7">
        <f t="shared" si="5"/>
        <v>217.60000000000036</v>
      </c>
      <c r="BL40" s="7">
        <f t="shared" si="5"/>
        <v>224.79999999999927</v>
      </c>
      <c r="BM40" s="7">
        <f t="shared" si="5"/>
        <v>217.29999999999927</v>
      </c>
      <c r="BN40" s="7">
        <f t="shared" si="5"/>
        <v>207.6999999999989</v>
      </c>
      <c r="BO40" s="7">
        <f t="shared" si="5"/>
        <v>184.40000000000146</v>
      </c>
      <c r="BP40" s="7">
        <f t="shared" si="5"/>
        <v>197.60000000000036</v>
      </c>
      <c r="BQ40" s="7">
        <f aca="true" t="shared" si="6" ref="BQ40:DA40">BQ35-BQ36-BQ39</f>
        <v>163.5</v>
      </c>
      <c r="BR40" s="7">
        <f t="shared" si="6"/>
        <v>155.8000000000029</v>
      </c>
      <c r="BS40" s="7">
        <f t="shared" si="6"/>
        <v>157.50000000000182</v>
      </c>
      <c r="BT40" s="7">
        <f t="shared" si="6"/>
        <v>151.99999999999818</v>
      </c>
      <c r="BU40" s="7">
        <f t="shared" si="6"/>
        <v>155.1999999999989</v>
      </c>
      <c r="BV40" s="7">
        <f t="shared" si="6"/>
        <v>153.90000000000146</v>
      </c>
      <c r="BW40" s="7">
        <f t="shared" si="6"/>
        <v>165.29999999999745</v>
      </c>
      <c r="BX40" s="7">
        <f t="shared" si="6"/>
        <v>160.79999999999927</v>
      </c>
      <c r="BY40" s="7">
        <f t="shared" si="6"/>
        <v>149</v>
      </c>
      <c r="BZ40" s="7">
        <f t="shared" si="6"/>
        <v>146.39999999999964</v>
      </c>
      <c r="CA40" s="7">
        <f t="shared" si="6"/>
        <v>152.90000000000146</v>
      </c>
      <c r="CB40" s="7">
        <f t="shared" si="6"/>
        <v>169.39999999999782</v>
      </c>
      <c r="CC40" s="7">
        <f t="shared" si="6"/>
        <v>162.10000000000036</v>
      </c>
      <c r="CD40" s="7">
        <f t="shared" si="6"/>
        <v>162.6999999999989</v>
      </c>
      <c r="CE40" s="7">
        <f t="shared" si="6"/>
        <v>154</v>
      </c>
      <c r="CF40" s="7">
        <f t="shared" si="6"/>
        <v>151.99999999999818</v>
      </c>
      <c r="CG40" s="7">
        <f t="shared" si="6"/>
        <v>145.29999999999745</v>
      </c>
      <c r="CH40" s="7">
        <f t="shared" si="6"/>
        <v>148.89999999999782</v>
      </c>
      <c r="CI40" s="7">
        <f t="shared" si="6"/>
        <v>146.79999999999745</v>
      </c>
      <c r="CJ40" s="7">
        <f t="shared" si="6"/>
        <v>147.20000000000073</v>
      </c>
      <c r="CK40" s="7">
        <f t="shared" si="6"/>
        <v>140.1999999999989</v>
      </c>
      <c r="CL40" s="7">
        <f t="shared" si="6"/>
        <v>127.59999999999854</v>
      </c>
      <c r="CM40" s="7">
        <f t="shared" si="6"/>
        <v>125.90000000000146</v>
      </c>
      <c r="CN40" s="7">
        <f t="shared" si="6"/>
        <v>108.29999999999927</v>
      </c>
      <c r="CO40" s="7">
        <f t="shared" si="6"/>
        <v>96.80000000000109</v>
      </c>
      <c r="CP40" s="7">
        <f t="shared" si="6"/>
        <v>121.20000000000073</v>
      </c>
      <c r="CQ40" s="7">
        <f t="shared" si="6"/>
        <v>124.29999999999745</v>
      </c>
      <c r="CR40" s="7">
        <f t="shared" si="6"/>
        <v>114.20000000000073</v>
      </c>
      <c r="CS40" s="7">
        <f t="shared" si="6"/>
        <v>108.40000000000327</v>
      </c>
      <c r="CT40" s="7">
        <f t="shared" si="6"/>
        <v>102.89999999999964</v>
      </c>
      <c r="CU40" s="7">
        <f t="shared" si="6"/>
        <v>90.49999999999818</v>
      </c>
      <c r="CV40" s="7">
        <f t="shared" si="6"/>
        <v>70.79999999999927</v>
      </c>
      <c r="CW40" s="7">
        <f t="shared" si="6"/>
        <v>62.5</v>
      </c>
      <c r="CX40" s="7">
        <f t="shared" si="6"/>
        <v>56</v>
      </c>
      <c r="CY40" s="7">
        <f t="shared" si="6"/>
        <v>46.20000000000255</v>
      </c>
      <c r="CZ40" s="7">
        <f t="shared" si="6"/>
        <v>33.00000000000182</v>
      </c>
      <c r="DA40" s="7">
        <f t="shared" si="6"/>
        <v>22.700000000002547</v>
      </c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</row>
    <row r="41" spans="2:144" ht="12.75">
      <c r="B41" s="4" t="s">
        <v>129</v>
      </c>
      <c r="C41" t="s">
        <v>130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>
        <v>208.2</v>
      </c>
      <c r="AV41">
        <v>180.2</v>
      </c>
      <c r="AW41">
        <v>181.8</v>
      </c>
      <c r="AX41">
        <v>199.3</v>
      </c>
      <c r="AY41">
        <v>221.9</v>
      </c>
      <c r="AZ41">
        <v>202.7</v>
      </c>
      <c r="BA41">
        <v>222.8</v>
      </c>
      <c r="BB41">
        <v>205.1</v>
      </c>
      <c r="BC41">
        <v>215.3</v>
      </c>
      <c r="BD41">
        <v>210.4</v>
      </c>
      <c r="BE41">
        <v>200.2</v>
      </c>
      <c r="BF41">
        <v>201.3</v>
      </c>
      <c r="BG41">
        <v>189.9</v>
      </c>
      <c r="BH41">
        <v>180.3</v>
      </c>
      <c r="BI41">
        <v>184.5</v>
      </c>
      <c r="BJ41">
        <v>171.3</v>
      </c>
      <c r="BK41">
        <v>178.2</v>
      </c>
      <c r="BL41">
        <v>155.7</v>
      </c>
      <c r="BM41">
        <v>165.4</v>
      </c>
      <c r="BN41">
        <v>170.7</v>
      </c>
      <c r="BO41">
        <v>184.3</v>
      </c>
      <c r="BP41">
        <v>183.2</v>
      </c>
      <c r="BQ41">
        <v>181.8</v>
      </c>
      <c r="BR41">
        <v>178.8</v>
      </c>
      <c r="BS41">
        <v>174.5</v>
      </c>
      <c r="BT41">
        <v>163.9</v>
      </c>
      <c r="BU41">
        <v>170.8</v>
      </c>
      <c r="BV41">
        <v>186.6</v>
      </c>
      <c r="BW41">
        <v>182.7</v>
      </c>
      <c r="BX41">
        <v>176.3</v>
      </c>
      <c r="BY41">
        <v>181.4</v>
      </c>
      <c r="BZ41">
        <v>185.5</v>
      </c>
      <c r="CA41">
        <v>193.3</v>
      </c>
      <c r="CB41">
        <v>188.1</v>
      </c>
      <c r="CC41">
        <v>189.9</v>
      </c>
      <c r="CD41">
        <v>194.4</v>
      </c>
      <c r="CE41">
        <v>196.7</v>
      </c>
      <c r="CF41">
        <v>194</v>
      </c>
      <c r="CG41">
        <v>203.8</v>
      </c>
      <c r="CH41">
        <v>207.4</v>
      </c>
      <c r="CI41">
        <v>214.5</v>
      </c>
      <c r="CJ41">
        <v>210.9</v>
      </c>
      <c r="CK41">
        <v>214.6</v>
      </c>
      <c r="CL41">
        <v>217</v>
      </c>
      <c r="CM41">
        <v>221.1</v>
      </c>
      <c r="CN41">
        <v>224.8</v>
      </c>
      <c r="CO41">
        <v>220.7</v>
      </c>
      <c r="CP41">
        <v>236.2</v>
      </c>
      <c r="CQ41">
        <v>249.1</v>
      </c>
      <c r="CR41">
        <v>247</v>
      </c>
      <c r="CS41">
        <v>253.3</v>
      </c>
      <c r="CT41">
        <v>268.3</v>
      </c>
      <c r="CU41">
        <v>280.9</v>
      </c>
      <c r="CV41">
        <v>282.4</v>
      </c>
      <c r="CW41">
        <v>284.4</v>
      </c>
      <c r="CX41">
        <v>291.3</v>
      </c>
      <c r="CY41">
        <v>287.8</v>
      </c>
      <c r="CZ41">
        <v>283.4</v>
      </c>
      <c r="DA41">
        <v>295.6</v>
      </c>
      <c r="DB41">
        <v>275.1</v>
      </c>
      <c r="DC41">
        <v>287.9</v>
      </c>
      <c r="DD41">
        <v>268.7</v>
      </c>
      <c r="DE41">
        <v>277.1</v>
      </c>
      <c r="DF41">
        <v>274.1</v>
      </c>
      <c r="DG41">
        <v>304.6</v>
      </c>
      <c r="DH41">
        <v>317.7</v>
      </c>
      <c r="DI41">
        <v>317.2</v>
      </c>
      <c r="DJ41">
        <v>325.4</v>
      </c>
      <c r="DK41">
        <v>348.4</v>
      </c>
      <c r="DL41">
        <v>362.4</v>
      </c>
      <c r="DM41">
        <v>377.8</v>
      </c>
      <c r="DN41">
        <v>496.3</v>
      </c>
      <c r="DO41">
        <v>527.5</v>
      </c>
      <c r="DP41">
        <v>475.5</v>
      </c>
      <c r="DQ41">
        <v>480.6</v>
      </c>
      <c r="DR41">
        <v>488.2</v>
      </c>
      <c r="DS41">
        <v>517.7</v>
      </c>
      <c r="DT41">
        <v>461.9</v>
      </c>
      <c r="DU41">
        <v>505.1</v>
      </c>
      <c r="DV41">
        <v>528.6</v>
      </c>
      <c r="DW41">
        <v>536.5</v>
      </c>
      <c r="DX41">
        <v>510.2</v>
      </c>
      <c r="DY41">
        <v>525.9</v>
      </c>
      <c r="DZ41">
        <v>510.9</v>
      </c>
      <c r="EA41">
        <v>559.1</v>
      </c>
      <c r="EB41">
        <v>492.1</v>
      </c>
      <c r="EC41">
        <v>495.6</v>
      </c>
      <c r="ED41">
        <v>455</v>
      </c>
      <c r="EE41">
        <v>448.3</v>
      </c>
      <c r="EF41">
        <v>409.4</v>
      </c>
      <c r="EG41">
        <v>429.7</v>
      </c>
      <c r="EH41">
        <v>420.9</v>
      </c>
      <c r="EI41">
        <v>405.6</v>
      </c>
      <c r="EJ41">
        <v>387.7</v>
      </c>
      <c r="EK41">
        <v>392.9</v>
      </c>
      <c r="EL41">
        <v>394.1</v>
      </c>
      <c r="EM41">
        <v>380.8</v>
      </c>
      <c r="EN41">
        <v>345.4</v>
      </c>
    </row>
    <row r="42" spans="2:144" ht="12.75">
      <c r="B42" s="4"/>
      <c r="C42" t="s">
        <v>134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23">
        <f>AU41/AU37</f>
        <v>0.017809637049519687</v>
      </c>
      <c r="AV42" s="23">
        <f aca="true" t="shared" si="7" ref="AV42:CC42">AV41/AV37</f>
        <v>0.015127729413443699</v>
      </c>
      <c r="AW42" s="23">
        <f t="shared" si="7"/>
        <v>0.015135999200739316</v>
      </c>
      <c r="AX42" s="23">
        <f t="shared" si="7"/>
        <v>0.016589117605440365</v>
      </c>
      <c r="AY42" s="23">
        <f t="shared" si="7"/>
        <v>0.018323245501762963</v>
      </c>
      <c r="AZ42" s="23">
        <f t="shared" si="7"/>
        <v>0.016454124083739884</v>
      </c>
      <c r="BA42" s="23">
        <f t="shared" si="7"/>
        <v>0.018009570615623385</v>
      </c>
      <c r="BB42" s="23">
        <f t="shared" si="7"/>
        <v>0.016530324400564175</v>
      </c>
      <c r="BC42" s="23">
        <f t="shared" si="7"/>
        <v>0.01712672022909872</v>
      </c>
      <c r="BD42" s="23">
        <f t="shared" si="7"/>
        <v>0.016446879861170823</v>
      </c>
      <c r="BE42" s="23">
        <f t="shared" si="7"/>
        <v>0.015663018221363352</v>
      </c>
      <c r="BF42" s="23">
        <f t="shared" si="7"/>
        <v>0.01568062317429406</v>
      </c>
      <c r="BG42" s="23">
        <f t="shared" si="7"/>
        <v>0.014713174450677163</v>
      </c>
      <c r="BH42" s="23">
        <f t="shared" si="7"/>
        <v>0.013833476552909403</v>
      </c>
      <c r="BI42" s="23">
        <f t="shared" si="7"/>
        <v>0.014146820224202182</v>
      </c>
      <c r="BJ42" s="23">
        <f t="shared" si="7"/>
        <v>0.01315122760145562</v>
      </c>
      <c r="BK42" s="23">
        <f t="shared" si="7"/>
        <v>0.013636781046251796</v>
      </c>
      <c r="BL42" s="23">
        <f t="shared" si="7"/>
        <v>0.011867197146384963</v>
      </c>
      <c r="BM42" s="23">
        <f t="shared" si="7"/>
        <v>0.012708315725580288</v>
      </c>
      <c r="BN42" s="23">
        <f t="shared" si="7"/>
        <v>0.013222922831425163</v>
      </c>
      <c r="BO42" s="23">
        <f t="shared" si="7"/>
        <v>0.014294245848619052</v>
      </c>
      <c r="BP42" s="23">
        <f t="shared" si="7"/>
        <v>0.014234875444839857</v>
      </c>
      <c r="BQ42" s="23">
        <f t="shared" si="7"/>
        <v>0.014409358949971468</v>
      </c>
      <c r="BR42" s="23">
        <f t="shared" si="7"/>
        <v>0.014504745680214166</v>
      </c>
      <c r="BS42" s="23">
        <f t="shared" si="7"/>
        <v>0.014159823428219026</v>
      </c>
      <c r="BT42" s="23">
        <f t="shared" si="7"/>
        <v>0.013302167790736369</v>
      </c>
      <c r="BU42" s="23">
        <f t="shared" si="7"/>
        <v>0.013996214138798523</v>
      </c>
      <c r="BV42" s="23">
        <f t="shared" si="7"/>
        <v>0.015436158332299292</v>
      </c>
      <c r="BW42" s="23">
        <f t="shared" si="7"/>
        <v>0.014992491445171136</v>
      </c>
      <c r="BX42" s="23">
        <f t="shared" si="7"/>
        <v>0.014359133076503312</v>
      </c>
      <c r="BY42" s="23">
        <f t="shared" si="7"/>
        <v>0.01477439322365206</v>
      </c>
      <c r="BZ42" s="23">
        <f t="shared" si="7"/>
        <v>0.015008576329331046</v>
      </c>
      <c r="CA42" s="23">
        <f t="shared" si="7"/>
        <v>0.015470435701251723</v>
      </c>
      <c r="CB42" s="23">
        <f t="shared" si="7"/>
        <v>0.014924070518415081</v>
      </c>
      <c r="CC42" s="23">
        <f t="shared" si="7"/>
        <v>0.015083399523431296</v>
      </c>
      <c r="CD42" s="23">
        <f>CD41/CD37</f>
        <v>0.015395946684406851</v>
      </c>
      <c r="CE42" s="23">
        <f aca="true" t="shared" si="8" ref="CE42:DM42">CE41/CE37</f>
        <v>0.015382690367636133</v>
      </c>
      <c r="CF42" s="23">
        <f t="shared" si="8"/>
        <v>0.014914128446009318</v>
      </c>
      <c r="CG42" s="23">
        <f t="shared" si="8"/>
        <v>0.015599525431512879</v>
      </c>
      <c r="CH42" s="23">
        <f t="shared" si="8"/>
        <v>0.015800099036300613</v>
      </c>
      <c r="CI42" s="23">
        <f t="shared" si="8"/>
        <v>0.016157583518511542</v>
      </c>
      <c r="CJ42" s="23">
        <f t="shared" si="8"/>
        <v>0.015685312032843214</v>
      </c>
      <c r="CK42" s="23">
        <f t="shared" si="8"/>
        <v>0.01585577597990321</v>
      </c>
      <c r="CL42" s="23">
        <f t="shared" si="8"/>
        <v>0.015917376346925454</v>
      </c>
      <c r="CM42" s="23">
        <f t="shared" si="8"/>
        <v>0.01600526993962734</v>
      </c>
      <c r="CN42" s="23">
        <f t="shared" si="8"/>
        <v>0.016002619645920684</v>
      </c>
      <c r="CO42" s="23">
        <f t="shared" si="8"/>
        <v>0.015628098003115706</v>
      </c>
      <c r="CP42" s="23">
        <f t="shared" si="8"/>
        <v>0.016489461963237296</v>
      </c>
      <c r="CQ42" s="23">
        <f t="shared" si="8"/>
        <v>0.017030848329048845</v>
      </c>
      <c r="CR42" s="23">
        <f t="shared" si="8"/>
        <v>0.01663434082215398</v>
      </c>
      <c r="CS42" s="23">
        <f t="shared" si="8"/>
        <v>0.016932044546050084</v>
      </c>
      <c r="CT42" s="23">
        <f t="shared" si="8"/>
        <v>0.017745530547049138</v>
      </c>
      <c r="CU42" s="23">
        <f t="shared" si="8"/>
        <v>0.01819276952371083</v>
      </c>
      <c r="CV42" s="23">
        <f t="shared" si="8"/>
        <v>0.018008136821028198</v>
      </c>
      <c r="CW42" s="23">
        <f t="shared" si="8"/>
        <v>0.01802018717170501</v>
      </c>
      <c r="CX42" s="23">
        <f t="shared" si="8"/>
        <v>0.018359667975520445</v>
      </c>
      <c r="CY42" s="23">
        <f t="shared" si="8"/>
        <v>0.017902129221276042</v>
      </c>
      <c r="CZ42" s="23">
        <f t="shared" si="8"/>
        <v>0.017392585137133845</v>
      </c>
      <c r="DA42" s="23">
        <f t="shared" si="8"/>
        <v>0.018081501327363258</v>
      </c>
      <c r="DB42" s="23">
        <f t="shared" si="8"/>
        <v>0.0168405200910894</v>
      </c>
      <c r="DC42" s="23">
        <f t="shared" si="8"/>
        <v>0.017346299375798326</v>
      </c>
      <c r="DD42" s="23">
        <f t="shared" si="8"/>
        <v>0.016029254732119955</v>
      </c>
      <c r="DE42" s="23">
        <f t="shared" si="8"/>
        <v>0.01646914783600984</v>
      </c>
      <c r="DF42" s="23">
        <f t="shared" si="8"/>
        <v>0.01619631756836607</v>
      </c>
      <c r="DG42" s="23">
        <f t="shared" si="8"/>
        <v>0.017667086206796554</v>
      </c>
      <c r="DH42" s="23">
        <f t="shared" si="8"/>
        <v>0.018196501597993055</v>
      </c>
      <c r="DI42" s="23">
        <f t="shared" si="8"/>
        <v>0.01806408993319931</v>
      </c>
      <c r="DJ42" s="23">
        <f t="shared" si="8"/>
        <v>0.01848821617690507</v>
      </c>
      <c r="DK42" s="23">
        <f t="shared" si="8"/>
        <v>0.019500945941407607</v>
      </c>
      <c r="DL42" s="23">
        <f t="shared" si="8"/>
        <v>0.01998996089160521</v>
      </c>
      <c r="DM42" s="23">
        <f t="shared" si="8"/>
        <v>0.020658242244957107</v>
      </c>
      <c r="DN42" s="23">
        <f>DN41/DN37</f>
        <v>0.026837617005629248</v>
      </c>
      <c r="DO42" s="23">
        <f aca="true" t="shared" si="9" ref="DO42:EG42">DO41/DO37</f>
        <v>0.027917586226971297</v>
      </c>
      <c r="DP42" s="23">
        <f t="shared" si="9"/>
        <v>0.02477711022296794</v>
      </c>
      <c r="DQ42" s="23">
        <f t="shared" si="9"/>
        <v>0.024883117690001712</v>
      </c>
      <c r="DR42" s="23">
        <f t="shared" si="9"/>
        <v>0.025164818738047743</v>
      </c>
      <c r="DS42" s="23">
        <f t="shared" si="9"/>
        <v>0.026288395427840214</v>
      </c>
      <c r="DT42" s="23">
        <f t="shared" si="9"/>
        <v>0.023216188503990834</v>
      </c>
      <c r="DU42" s="23">
        <f t="shared" si="9"/>
        <v>0.025252727254547094</v>
      </c>
      <c r="DV42" s="23">
        <f t="shared" si="9"/>
        <v>0.026338867518386384</v>
      </c>
      <c r="DW42" s="23">
        <f t="shared" si="9"/>
        <v>0.026341243071001066</v>
      </c>
      <c r="DX42" s="23">
        <f t="shared" si="9"/>
        <v>0.024874942712548635</v>
      </c>
      <c r="DY42" s="23">
        <f t="shared" si="9"/>
        <v>0.02568259844019358</v>
      </c>
      <c r="DZ42" s="23">
        <f t="shared" si="9"/>
        <v>0.02504129436387074</v>
      </c>
      <c r="EA42" s="23">
        <f t="shared" si="9"/>
        <v>0.027373182995432094</v>
      </c>
      <c r="EB42" s="23">
        <f t="shared" si="9"/>
        <v>0.02418621567557738</v>
      </c>
      <c r="EC42" s="23">
        <f t="shared" si="9"/>
        <v>0.02495870432295234</v>
      </c>
      <c r="ED42" s="23">
        <f t="shared" si="9"/>
        <v>0.02383346952458776</v>
      </c>
      <c r="EE42" s="23">
        <f t="shared" si="9"/>
        <v>0.02366323568223806</v>
      </c>
      <c r="EF42" s="23">
        <f t="shared" si="9"/>
        <v>0.021695583512628375</v>
      </c>
      <c r="EG42" s="23">
        <f t="shared" si="9"/>
        <v>0.023045280731957156</v>
      </c>
      <c r="EH42" s="23">
        <f aca="true" t="shared" si="10" ref="EH42:EN42">EH41/EH37</f>
        <v>0.022882212871448607</v>
      </c>
      <c r="EI42" s="23">
        <f t="shared" si="10"/>
        <v>0.021951734327728137</v>
      </c>
      <c r="EJ42" s="23">
        <f t="shared" si="10"/>
        <v>0.020903875601181874</v>
      </c>
      <c r="EK42" s="23">
        <f t="shared" si="10"/>
        <v>0.021343748981432185</v>
      </c>
      <c r="EL42" s="23">
        <f t="shared" si="10"/>
        <v>0.02171146504184181</v>
      </c>
      <c r="EM42" s="23">
        <f t="shared" si="10"/>
        <v>0.020805332459159703</v>
      </c>
      <c r="EN42" s="23">
        <f t="shared" si="10"/>
        <v>0.019023699762616832</v>
      </c>
    </row>
    <row r="43" spans="2:144" ht="12.75">
      <c r="B43" s="4" t="s">
        <v>131</v>
      </c>
      <c r="C43" t="s">
        <v>132</v>
      </c>
      <c r="AU43">
        <v>38.3</v>
      </c>
      <c r="AV43">
        <v>34.6</v>
      </c>
      <c r="AW43">
        <v>37.7</v>
      </c>
      <c r="AX43">
        <v>37.7</v>
      </c>
      <c r="AY43">
        <v>37.5</v>
      </c>
      <c r="AZ43">
        <v>36.4</v>
      </c>
      <c r="BA43">
        <v>37.3</v>
      </c>
      <c r="BB43">
        <v>38.3</v>
      </c>
      <c r="BC43">
        <v>37.5</v>
      </c>
      <c r="BD43">
        <v>36.6</v>
      </c>
      <c r="BE43">
        <v>37</v>
      </c>
      <c r="BF43">
        <v>37.8</v>
      </c>
      <c r="BG43">
        <v>37.5</v>
      </c>
      <c r="BH43">
        <v>36.7</v>
      </c>
      <c r="BI43">
        <v>37.6</v>
      </c>
      <c r="BJ43">
        <v>37.3</v>
      </c>
      <c r="BK43">
        <v>36.9</v>
      </c>
      <c r="BL43">
        <v>36.4</v>
      </c>
      <c r="BM43">
        <v>38.1</v>
      </c>
      <c r="BN43">
        <v>36.7</v>
      </c>
      <c r="BO43">
        <v>36.9</v>
      </c>
      <c r="BP43">
        <v>35.8</v>
      </c>
      <c r="BQ43">
        <v>37.6</v>
      </c>
      <c r="BR43">
        <v>36.9</v>
      </c>
      <c r="BS43">
        <v>37.4</v>
      </c>
      <c r="BT43">
        <v>35.8</v>
      </c>
      <c r="BU43">
        <v>36.5</v>
      </c>
      <c r="BV43">
        <v>37.2</v>
      </c>
      <c r="BW43">
        <v>37.3</v>
      </c>
      <c r="BX43">
        <v>36</v>
      </c>
      <c r="BY43">
        <v>36.9</v>
      </c>
      <c r="BZ43">
        <v>37.5</v>
      </c>
      <c r="CA43">
        <v>36.9</v>
      </c>
      <c r="CB43">
        <v>35.7</v>
      </c>
      <c r="CC43">
        <v>36.6</v>
      </c>
      <c r="CD43">
        <v>36.9</v>
      </c>
      <c r="CE43">
        <v>36.5</v>
      </c>
      <c r="CF43">
        <v>35.8</v>
      </c>
      <c r="CG43">
        <v>37.6</v>
      </c>
      <c r="CH43">
        <v>36.8</v>
      </c>
      <c r="CI43">
        <v>36.8</v>
      </c>
      <c r="CJ43">
        <v>35.7</v>
      </c>
      <c r="CK43">
        <v>37.2</v>
      </c>
      <c r="CL43">
        <v>36.8</v>
      </c>
      <c r="CM43">
        <v>37</v>
      </c>
      <c r="CN43">
        <v>36.4</v>
      </c>
      <c r="CO43">
        <v>36.8</v>
      </c>
      <c r="CP43">
        <v>37.3</v>
      </c>
      <c r="CQ43">
        <v>38.1</v>
      </c>
      <c r="CR43">
        <v>33.4</v>
      </c>
      <c r="CS43">
        <v>36</v>
      </c>
      <c r="CT43">
        <v>38</v>
      </c>
      <c r="CU43">
        <v>37</v>
      </c>
      <c r="CV43">
        <v>32.9</v>
      </c>
      <c r="CW43">
        <v>35.7</v>
      </c>
      <c r="CX43">
        <v>37.8</v>
      </c>
      <c r="CY43">
        <v>36.9</v>
      </c>
      <c r="CZ43">
        <v>33.2</v>
      </c>
      <c r="DA43">
        <v>35.9</v>
      </c>
      <c r="DB43">
        <v>36.5</v>
      </c>
      <c r="DC43">
        <v>37.2</v>
      </c>
      <c r="DD43">
        <v>32.6</v>
      </c>
      <c r="DE43">
        <v>36.4</v>
      </c>
      <c r="DF43">
        <v>36.7</v>
      </c>
      <c r="DG43">
        <v>36.2</v>
      </c>
      <c r="DH43">
        <v>32.4</v>
      </c>
      <c r="DI43">
        <v>36.5</v>
      </c>
      <c r="DJ43">
        <v>36.5</v>
      </c>
      <c r="DK43">
        <v>36.6</v>
      </c>
      <c r="DL43">
        <v>32.3</v>
      </c>
      <c r="DM43">
        <v>35.6</v>
      </c>
      <c r="DN43">
        <v>34.9</v>
      </c>
      <c r="DO43">
        <v>37.2</v>
      </c>
      <c r="DP43">
        <v>32.2</v>
      </c>
      <c r="DQ43">
        <v>35.1</v>
      </c>
      <c r="DR43">
        <v>36.5</v>
      </c>
      <c r="DS43">
        <v>36</v>
      </c>
      <c r="DT43">
        <v>32.7</v>
      </c>
      <c r="DU43">
        <v>35.2</v>
      </c>
      <c r="DV43">
        <v>36.3</v>
      </c>
      <c r="DW43">
        <v>35.8</v>
      </c>
      <c r="DX43">
        <v>32.1</v>
      </c>
      <c r="DY43">
        <v>34.7</v>
      </c>
      <c r="DZ43">
        <v>34.8</v>
      </c>
      <c r="EA43">
        <v>36.5</v>
      </c>
      <c r="EB43">
        <v>32</v>
      </c>
      <c r="EC43">
        <v>35.3</v>
      </c>
      <c r="ED43">
        <v>34.9</v>
      </c>
      <c r="EE43">
        <v>35.5</v>
      </c>
      <c r="EF43">
        <v>31.9</v>
      </c>
      <c r="EG43">
        <v>34.8</v>
      </c>
      <c r="EH43">
        <v>34.9</v>
      </c>
      <c r="EI43">
        <v>36.2</v>
      </c>
      <c r="EJ43">
        <v>32</v>
      </c>
      <c r="EK43">
        <v>34.1</v>
      </c>
      <c r="EL43">
        <v>35.8</v>
      </c>
      <c r="EM43">
        <v>35.3</v>
      </c>
      <c r="EN43">
        <v>32</v>
      </c>
    </row>
    <row r="44" spans="3:139" ht="12.75">
      <c r="C44" t="s">
        <v>235</v>
      </c>
      <c r="AU44" s="7">
        <v>39.57567498818998</v>
      </c>
      <c r="AV44" s="7">
        <v>35.60275852300392</v>
      </c>
      <c r="AW44" s="7">
        <v>38.78668419899189</v>
      </c>
      <c r="AX44" s="7">
        <v>38.81124106562703</v>
      </c>
      <c r="AY44" s="7">
        <v>38.67299732802431</v>
      </c>
      <c r="AZ44" s="7">
        <v>37.419238075679004</v>
      </c>
      <c r="BA44" s="7">
        <v>38.27360871523381</v>
      </c>
      <c r="BB44" s="7">
        <v>39.333152872707586</v>
      </c>
      <c r="BC44" s="7">
        <v>38.525482393070924</v>
      </c>
      <c r="BD44" s="7">
        <v>37.58149931506288</v>
      </c>
      <c r="BE44" s="7">
        <v>38.009333048521995</v>
      </c>
      <c r="BF44" s="7">
        <v>38.8060493412703</v>
      </c>
      <c r="BG44" s="7">
        <v>38.54703105509038</v>
      </c>
      <c r="BH44" s="7">
        <v>37.62406511395748</v>
      </c>
      <c r="BI44" s="7">
        <v>38.596854258015206</v>
      </c>
      <c r="BJ44" s="7">
        <v>38.30771770465929</v>
      </c>
      <c r="BK44" s="7">
        <v>37.87778811900253</v>
      </c>
      <c r="BL44" s="7">
        <v>37.25800663498038</v>
      </c>
      <c r="BM44" s="7">
        <v>39.07295286159998</v>
      </c>
      <c r="BN44" s="7">
        <v>37.944705843643064</v>
      </c>
      <c r="BO44" s="7">
        <v>38.16193502185419</v>
      </c>
      <c r="BP44" s="7">
        <v>36.96135452592416</v>
      </c>
      <c r="BQ44" s="7">
        <v>38.94371218122672</v>
      </c>
      <c r="BR44" s="7">
        <v>38.22457216940363</v>
      </c>
      <c r="BS44" s="7">
        <v>38.83907188226719</v>
      </c>
      <c r="BT44" s="7">
        <v>37.073039046302696</v>
      </c>
      <c r="BU44" s="7">
        <v>37.7849608263667</v>
      </c>
      <c r="BV44" s="7">
        <v>38.674907621554084</v>
      </c>
      <c r="BW44" s="7">
        <v>38.802342993041485</v>
      </c>
      <c r="BX44" s="7">
        <v>37.30184656618748</v>
      </c>
      <c r="BY44" s="7">
        <v>38.27848454705688</v>
      </c>
      <c r="BZ44" s="7">
        <v>39.06491528815948</v>
      </c>
      <c r="CA44" s="7">
        <v>38.46916985112306</v>
      </c>
      <c r="CB44" s="7">
        <v>37.18282268495122</v>
      </c>
      <c r="CC44" s="7">
        <v>38.25852622162585</v>
      </c>
      <c r="CD44" s="26">
        <v>38.56836101901637</v>
      </c>
      <c r="CE44" s="26">
        <v>38.18255195500348</v>
      </c>
      <c r="CF44" s="26">
        <v>37.331272283028746</v>
      </c>
      <c r="CG44" s="26">
        <v>39.272962076872766</v>
      </c>
      <c r="CH44" s="26">
        <v>38.601972948572474</v>
      </c>
      <c r="CI44" s="26">
        <v>38.59720329101867</v>
      </c>
      <c r="CJ44" s="26">
        <v>37.30823889986692</v>
      </c>
      <c r="CK44" s="26">
        <v>38.91226012707542</v>
      </c>
      <c r="CL44" s="26">
        <v>38.56304285349342</v>
      </c>
      <c r="CM44" s="26">
        <v>38.80902220122815</v>
      </c>
      <c r="CN44" s="26">
        <v>37.982913426486114</v>
      </c>
      <c r="CO44" s="26">
        <v>38.45461454606869</v>
      </c>
      <c r="CP44" s="26">
        <v>39.10455529805098</v>
      </c>
      <c r="CQ44" s="26">
        <v>39.99395813156523</v>
      </c>
      <c r="CR44" s="26">
        <v>34.875429672390766</v>
      </c>
      <c r="CS44" s="26">
        <v>37.68124945631688</v>
      </c>
      <c r="CT44" s="26">
        <v>39.80806299529983</v>
      </c>
      <c r="CU44" s="26">
        <v>38.81193636568594</v>
      </c>
      <c r="CV44" s="26">
        <v>34.36072424361928</v>
      </c>
      <c r="CW44" s="26">
        <v>37.31492421591432</v>
      </c>
      <c r="CX44" s="26">
        <v>39.57851267991775</v>
      </c>
      <c r="CY44" s="26">
        <v>38.638340951413575</v>
      </c>
      <c r="CZ44" s="26">
        <v>34.66965883910807</v>
      </c>
      <c r="DA44" s="26">
        <v>37.572988383529605</v>
      </c>
      <c r="DB44" s="26">
        <v>38.21792473554923</v>
      </c>
      <c r="DC44" s="26">
        <v>38.96818604773076</v>
      </c>
      <c r="DD44" s="26">
        <v>34.07262248211445</v>
      </c>
      <c r="DE44" s="26">
        <v>38.13320714004225</v>
      </c>
      <c r="DF44" s="26">
        <v>38.443810786629676</v>
      </c>
      <c r="DG44" s="26">
        <v>37.97486950744994</v>
      </c>
      <c r="DH44" s="26">
        <v>33.83706629896024</v>
      </c>
      <c r="DI44" s="26">
        <v>38.27121762044449</v>
      </c>
      <c r="DJ44" s="26">
        <v>38.290491709477195</v>
      </c>
      <c r="DK44" s="26">
        <v>38.534544181418376</v>
      </c>
      <c r="DL44" s="26">
        <v>33.91664400737182</v>
      </c>
      <c r="DM44" s="26">
        <v>37.33846863689749</v>
      </c>
      <c r="DN44" s="7">
        <v>35.80700214732518</v>
      </c>
      <c r="DO44" s="7">
        <v>38.14481574092057</v>
      </c>
      <c r="DP44" s="7">
        <v>32.528965472520085</v>
      </c>
      <c r="DQ44" s="7">
        <v>35.7598329313489</v>
      </c>
      <c r="DR44" s="7">
        <v>37.29636236260987</v>
      </c>
      <c r="DS44" s="7">
        <v>36.63272176206562</v>
      </c>
      <c r="DT44" s="7">
        <v>32.893982678093685</v>
      </c>
      <c r="DU44" s="7">
        <v>35.303059869981055</v>
      </c>
      <c r="DV44" s="7">
        <v>36.66635560815731</v>
      </c>
      <c r="DW44" s="7">
        <v>36.23148065509393</v>
      </c>
      <c r="DX44" s="7">
        <v>32.46069936052825</v>
      </c>
      <c r="DY44" s="7">
        <v>35.11833335175585</v>
      </c>
      <c r="DZ44" s="7">
        <v>35.47185334551369</v>
      </c>
      <c r="EA44" s="7">
        <v>37.318459715507984</v>
      </c>
      <c r="EB44" s="7">
        <v>32.59270911360799</v>
      </c>
      <c r="EC44" s="7">
        <v>36.233786785438895</v>
      </c>
      <c r="ED44" s="7">
        <v>35.92381163793879</v>
      </c>
      <c r="EE44" s="7">
        <v>36.62265374915122</v>
      </c>
      <c r="EF44" s="7">
        <v>32.740552132415125</v>
      </c>
      <c r="EG44" s="7">
        <v>35.980043523418566</v>
      </c>
      <c r="EH44" s="7">
        <v>36.0789780710558</v>
      </c>
      <c r="EI44" s="7">
        <v>37.60135684870636</v>
      </c>
    </row>
    <row r="45" spans="3:139" ht="12.75">
      <c r="C45" t="s">
        <v>294</v>
      </c>
      <c r="AU45" s="7">
        <v>17.795519470756275</v>
      </c>
      <c r="AV45" s="7">
        <v>16.18234999164299</v>
      </c>
      <c r="AW45" s="7">
        <v>17.38318073923364</v>
      </c>
      <c r="AX45" s="7">
        <v>16.994327390599675</v>
      </c>
      <c r="AY45" s="7">
        <v>16.821062441752098</v>
      </c>
      <c r="AZ45" s="7">
        <v>17.08631098058411</v>
      </c>
      <c r="BA45" s="7">
        <v>17.311216697777024</v>
      </c>
      <c r="BB45" s="7">
        <v>17.217864547339325</v>
      </c>
      <c r="BC45" s="7">
        <v>17.026785714285715</v>
      </c>
      <c r="BD45" s="7">
        <v>16.50034411562285</v>
      </c>
      <c r="BE45" s="7">
        <v>16.95195549561699</v>
      </c>
      <c r="BF45" s="7">
        <v>17.18118183298063</v>
      </c>
      <c r="BG45" s="7">
        <v>16.863223338115734</v>
      </c>
      <c r="BH45" s="7">
        <v>16.62389158440689</v>
      </c>
      <c r="BI45" s="7">
        <v>16.953334436538142</v>
      </c>
      <c r="BJ45" s="7">
        <v>16.604395604395606</v>
      </c>
      <c r="BK45" s="7">
        <v>16.48613431339793</v>
      </c>
      <c r="BL45" s="7">
        <v>16.35131831674524</v>
      </c>
      <c r="BM45" s="7">
        <v>17.4163890739507</v>
      </c>
      <c r="BN45" s="7">
        <v>16.928008548150125</v>
      </c>
      <c r="BO45" s="7">
        <v>16.895084175084175</v>
      </c>
      <c r="BP45" s="7">
        <v>16.551296347923056</v>
      </c>
      <c r="BQ45" s="7">
        <v>17.124182133796236</v>
      </c>
      <c r="BR45" s="7">
        <v>16.828753484667466</v>
      </c>
      <c r="BS45" s="7">
        <v>17.155131264916466</v>
      </c>
      <c r="BT45" s="7">
        <v>16.555884330867517</v>
      </c>
      <c r="BU45" s="7">
        <v>16.945639572330286</v>
      </c>
      <c r="BV45" s="7">
        <v>16.79942550268515</v>
      </c>
      <c r="BW45" s="7">
        <v>16.988551458182695</v>
      </c>
      <c r="BX45" s="7">
        <v>16.74008697876695</v>
      </c>
      <c r="BY45" s="7">
        <v>16.839437661857197</v>
      </c>
      <c r="BZ45" s="7">
        <v>16.908480074142723</v>
      </c>
      <c r="CA45" s="7">
        <v>16.7500270885253</v>
      </c>
      <c r="CB45" s="7">
        <v>16.409775658393844</v>
      </c>
      <c r="CC45" s="7">
        <v>16.646321070234116</v>
      </c>
      <c r="CD45" s="26">
        <v>16.658444216990787</v>
      </c>
      <c r="CE45" s="26">
        <v>16.371959659877398</v>
      </c>
      <c r="CF45" s="26">
        <v>16.41016914191419</v>
      </c>
      <c r="CG45" s="26">
        <v>16.86748466257669</v>
      </c>
      <c r="CH45" s="26">
        <v>16.55908001916627</v>
      </c>
      <c r="CI45" s="26">
        <v>16.522168852761872</v>
      </c>
      <c r="CJ45" s="26">
        <v>16.409610540592908</v>
      </c>
      <c r="CK45" s="26">
        <v>16.701028037383175</v>
      </c>
      <c r="CL45" s="26">
        <v>16.507724654904468</v>
      </c>
      <c r="CM45" s="26">
        <v>16.540518342763278</v>
      </c>
      <c r="CN45" s="26">
        <v>16.450312914849235</v>
      </c>
      <c r="CO45" s="26">
        <v>16.678525226390686</v>
      </c>
      <c r="CP45" s="26">
        <v>17.029128716274275</v>
      </c>
      <c r="CQ45" s="26">
        <v>17.291341199933523</v>
      </c>
      <c r="CR45" s="26">
        <v>15.767204535542955</v>
      </c>
      <c r="CS45" s="26">
        <v>16.72403433476395</v>
      </c>
      <c r="CT45" s="26">
        <v>17.25509704778992</v>
      </c>
      <c r="CU45" s="26">
        <v>16.91416653296968</v>
      </c>
      <c r="CV45" s="26">
        <v>15.495806530412835</v>
      </c>
      <c r="CW45" s="26">
        <v>16.327870209419753</v>
      </c>
      <c r="CX45" s="26">
        <v>17.217817127634568</v>
      </c>
      <c r="CY45" s="26">
        <v>16.78919621026895</v>
      </c>
      <c r="CZ45" s="26">
        <v>15.735270889274995</v>
      </c>
      <c r="DA45" s="26">
        <v>16.818237736429342</v>
      </c>
      <c r="DB45" s="26">
        <v>16.88415283909271</v>
      </c>
      <c r="DC45" s="26">
        <v>17.341488963711186</v>
      </c>
      <c r="DD45" s="26">
        <v>15.68221216537547</v>
      </c>
      <c r="DE45" s="26">
        <v>16.951652432231715</v>
      </c>
      <c r="DF45" s="26">
        <v>16.935139809743443</v>
      </c>
      <c r="DG45" s="26">
        <v>16.761284480356647</v>
      </c>
      <c r="DH45" s="26">
        <v>15.533245072080025</v>
      </c>
      <c r="DI45" s="26">
        <v>17.110808603321537</v>
      </c>
      <c r="DJ45" s="26">
        <v>17.06847604652691</v>
      </c>
      <c r="DK45" s="26">
        <v>17.178274034822103</v>
      </c>
      <c r="DL45" s="26">
        <v>15.55944542922259</v>
      </c>
      <c r="DM45" s="26">
        <v>16.904482090391948</v>
      </c>
      <c r="DN45" s="26">
        <v>16.339928279955487</v>
      </c>
      <c r="DO45" s="26">
        <v>17.055125925313263</v>
      </c>
      <c r="DP45" s="26">
        <v>15.662985905377502</v>
      </c>
      <c r="DQ45" s="26">
        <v>16.471299615600568</v>
      </c>
      <c r="DR45" s="26">
        <v>16.860516177140724</v>
      </c>
      <c r="DS45" s="26">
        <v>17.008484798070125</v>
      </c>
      <c r="DT45" s="26">
        <v>15.664388425350614</v>
      </c>
      <c r="DU45" s="26">
        <v>16.498988877654195</v>
      </c>
      <c r="DV45" s="26">
        <v>17.059964726631392</v>
      </c>
      <c r="DW45" s="26">
        <v>16.98368919306586</v>
      </c>
      <c r="DX45" s="26">
        <v>15.629875263527756</v>
      </c>
      <c r="DY45" s="26">
        <v>16.664512609626115</v>
      </c>
      <c r="DZ45" s="26">
        <v>16.648842809910608</v>
      </c>
      <c r="EA45" s="26">
        <v>17.236648701616854</v>
      </c>
      <c r="EB45" s="26">
        <v>15.805327251602908</v>
      </c>
      <c r="EC45" s="26">
        <v>17.108632513110127</v>
      </c>
      <c r="ED45" s="26">
        <v>16.926080316975522</v>
      </c>
      <c r="EE45" s="26">
        <v>16.955521096874236</v>
      </c>
      <c r="EF45" s="26">
        <v>15.607443547342516</v>
      </c>
      <c r="EG45" s="26">
        <v>16.72084834257498</v>
      </c>
      <c r="EH45" s="26">
        <v>16.72231512827834</v>
      </c>
      <c r="EI45" s="26">
        <v>17.30777235251741</v>
      </c>
    </row>
    <row r="46" ht="12.75">
      <c r="D46" t="s">
        <v>316</v>
      </c>
    </row>
    <row r="47" spans="4:141" ht="12.75">
      <c r="D47" t="s">
        <v>388</v>
      </c>
      <c r="EK47">
        <f>AVERAGE(EH41:EK41)</f>
        <v>401.775</v>
      </c>
    </row>
    <row r="48" spans="4:117" ht="12.75"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</row>
    <row r="49" spans="4:137" ht="12.75">
      <c r="D49" s="22">
        <v>1976.5</v>
      </c>
      <c r="E49" s="22">
        <f>D49+0.25</f>
        <v>1976.75</v>
      </c>
      <c r="F49" s="22">
        <f aca="true" t="shared" si="11" ref="F49:BQ49">E49+0.25</f>
        <v>1977</v>
      </c>
      <c r="G49" s="22">
        <f t="shared" si="11"/>
        <v>1977.25</v>
      </c>
      <c r="H49" s="22">
        <f t="shared" si="11"/>
        <v>1977.5</v>
      </c>
      <c r="I49" s="22">
        <f t="shared" si="11"/>
        <v>1977.75</v>
      </c>
      <c r="J49" s="22">
        <f t="shared" si="11"/>
        <v>1978</v>
      </c>
      <c r="K49" s="22">
        <f t="shared" si="11"/>
        <v>1978.25</v>
      </c>
      <c r="L49" s="22">
        <f t="shared" si="11"/>
        <v>1978.5</v>
      </c>
      <c r="M49" s="22">
        <f t="shared" si="11"/>
        <v>1978.75</v>
      </c>
      <c r="N49" s="22">
        <f t="shared" si="11"/>
        <v>1979</v>
      </c>
      <c r="O49" s="22">
        <f t="shared" si="11"/>
        <v>1979.25</v>
      </c>
      <c r="P49" s="22">
        <f t="shared" si="11"/>
        <v>1979.5</v>
      </c>
      <c r="Q49" s="22">
        <f t="shared" si="11"/>
        <v>1979.75</v>
      </c>
      <c r="R49" s="22">
        <f t="shared" si="11"/>
        <v>1980</v>
      </c>
      <c r="S49" s="22">
        <f t="shared" si="11"/>
        <v>1980.25</v>
      </c>
      <c r="T49" s="22">
        <f t="shared" si="11"/>
        <v>1980.5</v>
      </c>
      <c r="U49" s="22">
        <f t="shared" si="11"/>
        <v>1980.75</v>
      </c>
      <c r="V49" s="22">
        <f t="shared" si="11"/>
        <v>1981</v>
      </c>
      <c r="W49" s="22">
        <f t="shared" si="11"/>
        <v>1981.25</v>
      </c>
      <c r="X49" s="22">
        <f t="shared" si="11"/>
        <v>1981.5</v>
      </c>
      <c r="Y49" s="22">
        <f t="shared" si="11"/>
        <v>1981.75</v>
      </c>
      <c r="Z49" s="22">
        <f t="shared" si="11"/>
        <v>1982</v>
      </c>
      <c r="AA49" s="22">
        <f t="shared" si="11"/>
        <v>1982.25</v>
      </c>
      <c r="AB49" s="22">
        <f t="shared" si="11"/>
        <v>1982.5</v>
      </c>
      <c r="AC49" s="22">
        <f t="shared" si="11"/>
        <v>1982.75</v>
      </c>
      <c r="AD49" s="22">
        <f t="shared" si="11"/>
        <v>1983</v>
      </c>
      <c r="AE49" s="22">
        <f t="shared" si="11"/>
        <v>1983.25</v>
      </c>
      <c r="AF49" s="22">
        <f t="shared" si="11"/>
        <v>1983.5</v>
      </c>
      <c r="AG49" s="22">
        <f t="shared" si="11"/>
        <v>1983.75</v>
      </c>
      <c r="AH49" s="22">
        <f t="shared" si="11"/>
        <v>1984</v>
      </c>
      <c r="AI49" s="22">
        <f t="shared" si="11"/>
        <v>1984.25</v>
      </c>
      <c r="AJ49" s="22">
        <f t="shared" si="11"/>
        <v>1984.5</v>
      </c>
      <c r="AK49" s="22">
        <f t="shared" si="11"/>
        <v>1984.75</v>
      </c>
      <c r="AL49" s="22">
        <f t="shared" si="11"/>
        <v>1985</v>
      </c>
      <c r="AM49" s="22">
        <f t="shared" si="11"/>
        <v>1985.25</v>
      </c>
      <c r="AN49" s="22">
        <f t="shared" si="11"/>
        <v>1985.5</v>
      </c>
      <c r="AO49" s="22">
        <f t="shared" si="11"/>
        <v>1985.75</v>
      </c>
      <c r="AP49" s="22">
        <f t="shared" si="11"/>
        <v>1986</v>
      </c>
      <c r="AQ49" s="22">
        <f t="shared" si="11"/>
        <v>1986.25</v>
      </c>
      <c r="AR49" s="22">
        <f t="shared" si="11"/>
        <v>1986.5</v>
      </c>
      <c r="AS49" s="22">
        <f t="shared" si="11"/>
        <v>1986.75</v>
      </c>
      <c r="AT49" s="22">
        <f t="shared" si="11"/>
        <v>1987</v>
      </c>
      <c r="AU49" s="22">
        <f t="shared" si="11"/>
        <v>1987.25</v>
      </c>
      <c r="AV49" s="22">
        <f t="shared" si="11"/>
        <v>1987.5</v>
      </c>
      <c r="AW49" s="22">
        <f t="shared" si="11"/>
        <v>1987.75</v>
      </c>
      <c r="AX49" s="22">
        <f t="shared" si="11"/>
        <v>1988</v>
      </c>
      <c r="AY49" s="22">
        <f t="shared" si="11"/>
        <v>1988.25</v>
      </c>
      <c r="AZ49" s="22">
        <f t="shared" si="11"/>
        <v>1988.5</v>
      </c>
      <c r="BA49" s="22">
        <f t="shared" si="11"/>
        <v>1988.75</v>
      </c>
      <c r="BB49" s="22">
        <f t="shared" si="11"/>
        <v>1989</v>
      </c>
      <c r="BC49" s="22">
        <f t="shared" si="11"/>
        <v>1989.25</v>
      </c>
      <c r="BD49" s="22">
        <f t="shared" si="11"/>
        <v>1989.5</v>
      </c>
      <c r="BE49" s="22">
        <f t="shared" si="11"/>
        <v>1989.75</v>
      </c>
      <c r="BF49" s="22">
        <f t="shared" si="11"/>
        <v>1990</v>
      </c>
      <c r="BG49" s="22">
        <f t="shared" si="11"/>
        <v>1990.25</v>
      </c>
      <c r="BH49" s="22">
        <f t="shared" si="11"/>
        <v>1990.5</v>
      </c>
      <c r="BI49" s="22">
        <f t="shared" si="11"/>
        <v>1990.75</v>
      </c>
      <c r="BJ49" s="22">
        <f t="shared" si="11"/>
        <v>1991</v>
      </c>
      <c r="BK49" s="22">
        <f t="shared" si="11"/>
        <v>1991.25</v>
      </c>
      <c r="BL49" s="22">
        <f t="shared" si="11"/>
        <v>1991.5</v>
      </c>
      <c r="BM49" s="22">
        <f t="shared" si="11"/>
        <v>1991.75</v>
      </c>
      <c r="BN49" s="22">
        <f t="shared" si="11"/>
        <v>1992</v>
      </c>
      <c r="BO49" s="22">
        <f t="shared" si="11"/>
        <v>1992.25</v>
      </c>
      <c r="BP49" s="22">
        <f t="shared" si="11"/>
        <v>1992.5</v>
      </c>
      <c r="BQ49" s="22">
        <f t="shared" si="11"/>
        <v>1992.75</v>
      </c>
      <c r="BR49" s="22">
        <f aca="true" t="shared" si="12" ref="BR49:EC49">BQ49+0.25</f>
        <v>1993</v>
      </c>
      <c r="BS49" s="22">
        <f t="shared" si="12"/>
        <v>1993.25</v>
      </c>
      <c r="BT49" s="22">
        <f t="shared" si="12"/>
        <v>1993.5</v>
      </c>
      <c r="BU49" s="22">
        <f t="shared" si="12"/>
        <v>1993.75</v>
      </c>
      <c r="BV49" s="22">
        <f t="shared" si="12"/>
        <v>1994</v>
      </c>
      <c r="BW49" s="22">
        <f t="shared" si="12"/>
        <v>1994.25</v>
      </c>
      <c r="BX49" s="22">
        <f t="shared" si="12"/>
        <v>1994.5</v>
      </c>
      <c r="BY49" s="22">
        <f t="shared" si="12"/>
        <v>1994.75</v>
      </c>
      <c r="BZ49" s="22">
        <f t="shared" si="12"/>
        <v>1995</v>
      </c>
      <c r="CA49" s="22">
        <f t="shared" si="12"/>
        <v>1995.25</v>
      </c>
      <c r="CB49" s="22">
        <f t="shared" si="12"/>
        <v>1995.5</v>
      </c>
      <c r="CC49" s="22">
        <f t="shared" si="12"/>
        <v>1995.75</v>
      </c>
      <c r="CD49" s="22">
        <f t="shared" si="12"/>
        <v>1996</v>
      </c>
      <c r="CE49" s="22">
        <f t="shared" si="12"/>
        <v>1996.25</v>
      </c>
      <c r="CF49" s="22">
        <f t="shared" si="12"/>
        <v>1996.5</v>
      </c>
      <c r="CG49" s="22">
        <f t="shared" si="12"/>
        <v>1996.75</v>
      </c>
      <c r="CH49" s="22">
        <f t="shared" si="12"/>
        <v>1997</v>
      </c>
      <c r="CI49" s="22">
        <f t="shared" si="12"/>
        <v>1997.25</v>
      </c>
      <c r="CJ49" s="22">
        <f t="shared" si="12"/>
        <v>1997.5</v>
      </c>
      <c r="CK49" s="22">
        <f t="shared" si="12"/>
        <v>1997.75</v>
      </c>
      <c r="CL49" s="22">
        <f t="shared" si="12"/>
        <v>1998</v>
      </c>
      <c r="CM49" s="22">
        <f t="shared" si="12"/>
        <v>1998.25</v>
      </c>
      <c r="CN49" s="22">
        <f t="shared" si="12"/>
        <v>1998.5</v>
      </c>
      <c r="CO49" s="22">
        <f t="shared" si="12"/>
        <v>1998.75</v>
      </c>
      <c r="CP49" s="22">
        <f t="shared" si="12"/>
        <v>1999</v>
      </c>
      <c r="CQ49" s="22">
        <f t="shared" si="12"/>
        <v>1999.25</v>
      </c>
      <c r="CR49" s="22">
        <f t="shared" si="12"/>
        <v>1999.5</v>
      </c>
      <c r="CS49" s="22">
        <f t="shared" si="12"/>
        <v>1999.75</v>
      </c>
      <c r="CT49" s="22">
        <f t="shared" si="12"/>
        <v>2000</v>
      </c>
      <c r="CU49" s="22">
        <f t="shared" si="12"/>
        <v>2000.25</v>
      </c>
      <c r="CV49" s="22">
        <f t="shared" si="12"/>
        <v>2000.5</v>
      </c>
      <c r="CW49" s="22">
        <f t="shared" si="12"/>
        <v>2000.75</v>
      </c>
      <c r="CX49" s="22">
        <f t="shared" si="12"/>
        <v>2001</v>
      </c>
      <c r="CY49" s="22">
        <f t="shared" si="12"/>
        <v>2001.25</v>
      </c>
      <c r="CZ49" s="22">
        <f t="shared" si="12"/>
        <v>2001.5</v>
      </c>
      <c r="DA49" s="22">
        <f t="shared" si="12"/>
        <v>2001.75</v>
      </c>
      <c r="DB49" s="22">
        <f t="shared" si="12"/>
        <v>2002</v>
      </c>
      <c r="DC49" s="22">
        <f t="shared" si="12"/>
        <v>2002.25</v>
      </c>
      <c r="DD49" s="22">
        <f t="shared" si="12"/>
        <v>2002.5</v>
      </c>
      <c r="DE49" s="22">
        <f t="shared" si="12"/>
        <v>2002.75</v>
      </c>
      <c r="DF49" s="22">
        <f t="shared" si="12"/>
        <v>2003</v>
      </c>
      <c r="DG49" s="22">
        <f t="shared" si="12"/>
        <v>2003.25</v>
      </c>
      <c r="DH49" s="22">
        <f t="shared" si="12"/>
        <v>2003.5</v>
      </c>
      <c r="DI49" s="22">
        <f t="shared" si="12"/>
        <v>2003.75</v>
      </c>
      <c r="DJ49" s="22">
        <f t="shared" si="12"/>
        <v>2004</v>
      </c>
      <c r="DK49" s="22">
        <f t="shared" si="12"/>
        <v>2004.25</v>
      </c>
      <c r="DL49" s="22">
        <f t="shared" si="12"/>
        <v>2004.5</v>
      </c>
      <c r="DM49" s="22">
        <f t="shared" si="12"/>
        <v>2004.75</v>
      </c>
      <c r="DN49" s="22">
        <f t="shared" si="12"/>
        <v>2005</v>
      </c>
      <c r="DO49" s="22">
        <f t="shared" si="12"/>
        <v>2005.25</v>
      </c>
      <c r="DP49" s="22">
        <f t="shared" si="12"/>
        <v>2005.5</v>
      </c>
      <c r="DQ49" s="22">
        <f t="shared" si="12"/>
        <v>2005.75</v>
      </c>
      <c r="DR49" s="22">
        <f t="shared" si="12"/>
        <v>2006</v>
      </c>
      <c r="DS49" s="22">
        <f t="shared" si="12"/>
        <v>2006.25</v>
      </c>
      <c r="DT49" s="22">
        <f t="shared" si="12"/>
        <v>2006.5</v>
      </c>
      <c r="DU49" s="22">
        <f t="shared" si="12"/>
        <v>2006.75</v>
      </c>
      <c r="DV49" s="22">
        <f t="shared" si="12"/>
        <v>2007</v>
      </c>
      <c r="DW49" s="22">
        <f t="shared" si="12"/>
        <v>2007.25</v>
      </c>
      <c r="DX49" s="22">
        <f t="shared" si="12"/>
        <v>2007.5</v>
      </c>
      <c r="DY49" s="22">
        <f t="shared" si="12"/>
        <v>2007.75</v>
      </c>
      <c r="DZ49" s="22">
        <f t="shared" si="12"/>
        <v>2008</v>
      </c>
      <c r="EA49" s="22">
        <f t="shared" si="12"/>
        <v>2008.25</v>
      </c>
      <c r="EB49" s="22">
        <f t="shared" si="12"/>
        <v>2008.5</v>
      </c>
      <c r="EC49" s="22">
        <f t="shared" si="12"/>
        <v>2008.75</v>
      </c>
      <c r="ED49" s="22">
        <f>EC49+0.25</f>
        <v>2009</v>
      </c>
      <c r="EE49" s="22">
        <f>ED49+0.25</f>
        <v>2009.25</v>
      </c>
      <c r="EF49" s="22">
        <f>EE49+0.25</f>
        <v>2009.5</v>
      </c>
      <c r="EG49" s="22">
        <f>EF49+0.25</f>
        <v>2009.75</v>
      </c>
    </row>
    <row r="50" spans="3:137" ht="12.75">
      <c r="C50" t="s">
        <v>407</v>
      </c>
      <c r="D50" s="7"/>
      <c r="E50" s="7"/>
      <c r="F50" s="7"/>
      <c r="G50" s="7"/>
      <c r="H50" s="23">
        <f>(H37-D37)/D37</f>
        <v>-0.014650982601958075</v>
      </c>
      <c r="I50" s="23">
        <f aca="true" t="shared" si="13" ref="I50:BT50">(I37-E37)/E37</f>
        <v>-0.006093710532962784</v>
      </c>
      <c r="J50" s="23">
        <f t="shared" si="13"/>
        <v>-0.011454072735343542</v>
      </c>
      <c r="K50" s="23">
        <f t="shared" si="13"/>
        <v>-0.01420474869438717</v>
      </c>
      <c r="L50" s="23">
        <f t="shared" si="13"/>
        <v>-0.015536016393833278</v>
      </c>
      <c r="M50" s="23">
        <f t="shared" si="13"/>
        <v>-0.02113313637663207</v>
      </c>
      <c r="N50" s="23">
        <f t="shared" si="13"/>
        <v>-0.014738074428077803</v>
      </c>
      <c r="O50" s="23">
        <f t="shared" si="13"/>
        <v>-0.015231905560572799</v>
      </c>
      <c r="P50" s="23">
        <f t="shared" si="13"/>
        <v>-0.011860099237565048</v>
      </c>
      <c r="Q50" s="23">
        <f t="shared" si="13"/>
        <v>-0.013232728895379527</v>
      </c>
      <c r="R50" s="23">
        <f t="shared" si="13"/>
        <v>-0.022299447396905748</v>
      </c>
      <c r="S50" s="23">
        <f t="shared" si="13"/>
        <v>-0.026202232102647244</v>
      </c>
      <c r="T50" s="23">
        <f t="shared" si="13"/>
        <v>-0.029753010818534365</v>
      </c>
      <c r="U50" s="23">
        <f t="shared" si="13"/>
        <v>-0.03057784647766885</v>
      </c>
      <c r="V50" s="23">
        <f t="shared" si="13"/>
        <v>-0.02975868412509469</v>
      </c>
      <c r="W50" s="23">
        <f t="shared" si="13"/>
        <v>-0.026360708670024467</v>
      </c>
      <c r="X50" s="23">
        <f t="shared" si="13"/>
        <v>-0.024076209070023846</v>
      </c>
      <c r="Y50" s="23">
        <f t="shared" si="13"/>
        <v>-0.022831940969424598</v>
      </c>
      <c r="Z50" s="23">
        <f t="shared" si="13"/>
        <v>-0.01600061771821754</v>
      </c>
      <c r="AA50" s="23">
        <f t="shared" si="13"/>
        <v>-0.008791626364515777</v>
      </c>
      <c r="AB50" s="23">
        <f t="shared" si="13"/>
        <v>-0.008295248771234002</v>
      </c>
      <c r="AC50" s="23">
        <f t="shared" si="13"/>
        <v>-0.0037756155989341483</v>
      </c>
      <c r="AD50" s="23">
        <f t="shared" si="13"/>
        <v>-0.009276939307542713</v>
      </c>
      <c r="AE50" s="23">
        <f t="shared" si="13"/>
        <v>-0.005367069196856463</v>
      </c>
      <c r="AF50" s="23">
        <f t="shared" si="13"/>
        <v>-0.0005825681691707454</v>
      </c>
      <c r="AG50" s="23">
        <f t="shared" si="13"/>
        <v>-0.005558556517799515</v>
      </c>
      <c r="AH50" s="23">
        <f t="shared" si="13"/>
        <v>-0.016782687518151082</v>
      </c>
      <c r="AI50" s="23">
        <f t="shared" si="13"/>
        <v>-0.02597277457558822</v>
      </c>
      <c r="AJ50" s="23">
        <f t="shared" si="13"/>
        <v>-0.030502605684655636</v>
      </c>
      <c r="AK50" s="23">
        <f t="shared" si="13"/>
        <v>-0.03274049413001583</v>
      </c>
      <c r="AL50" s="23">
        <f>(AL37-AH37)/AH37</f>
        <v>-0.01709600615814253</v>
      </c>
      <c r="AM50" s="23">
        <f t="shared" si="13"/>
        <v>-0.015306718948135126</v>
      </c>
      <c r="AN50" s="23">
        <f t="shared" si="13"/>
        <v>-0.010239152869385773</v>
      </c>
      <c r="AO50" s="23">
        <f t="shared" si="13"/>
        <v>0.0014492359809063161</v>
      </c>
      <c r="AP50" s="23">
        <f t="shared" si="13"/>
        <v>0.0061832950861472</v>
      </c>
      <c r="AQ50" s="23">
        <f t="shared" si="13"/>
        <v>0.018439871770282456</v>
      </c>
      <c r="AR50" s="23">
        <f t="shared" si="13"/>
        <v>0.02234935717264765</v>
      </c>
      <c r="AS50" s="23">
        <f t="shared" si="13"/>
        <v>0.02739614518419376</v>
      </c>
      <c r="AT50" s="23">
        <f t="shared" si="13"/>
        <v>0.030210605388674122</v>
      </c>
      <c r="AU50" s="23">
        <f t="shared" si="13"/>
        <v>0.04836337548201949</v>
      </c>
      <c r="AV50" s="23">
        <f t="shared" si="13"/>
        <v>0.05640347998829362</v>
      </c>
      <c r="AW50" s="23">
        <f t="shared" si="13"/>
        <v>0.057389604901753606</v>
      </c>
      <c r="AX50" s="23">
        <f t="shared" si="13"/>
        <v>0.05543402823533546</v>
      </c>
      <c r="AY50" s="23">
        <f t="shared" si="13"/>
        <v>0.03592722171372848</v>
      </c>
      <c r="AZ50" s="23">
        <f t="shared" si="13"/>
        <v>0.03418430309186618</v>
      </c>
      <c r="BA50" s="23">
        <f t="shared" si="13"/>
        <v>0.029980601277152</v>
      </c>
      <c r="BB50" s="23">
        <f t="shared" si="13"/>
        <v>0.0327620506246931</v>
      </c>
      <c r="BC50" s="23">
        <f t="shared" si="13"/>
        <v>0.038041997308076655</v>
      </c>
      <c r="BD50" s="23">
        <f t="shared" si="13"/>
        <v>0.038444366877450495</v>
      </c>
      <c r="BE50" s="23">
        <f t="shared" si="13"/>
        <v>0.033181906363166064</v>
      </c>
      <c r="BF50" s="23">
        <f t="shared" si="13"/>
        <v>0.03465645778762845</v>
      </c>
      <c r="BG50" s="23">
        <f t="shared" si="13"/>
        <v>0.02671227428207774</v>
      </c>
      <c r="BH50" s="23">
        <f t="shared" si="13"/>
        <v>0.01883105208439185</v>
      </c>
      <c r="BI50" s="23">
        <f t="shared" si="13"/>
        <v>0.020349405791091835</v>
      </c>
      <c r="BJ50" s="23">
        <f t="shared" si="13"/>
        <v>0.014636806231742912</v>
      </c>
      <c r="BK50" s="23">
        <f t="shared" si="13"/>
        <v>0.01245854898193209</v>
      </c>
      <c r="BL50" s="23">
        <f t="shared" si="13"/>
        <v>0.006644365332678643</v>
      </c>
      <c r="BM50" s="23">
        <f t="shared" si="13"/>
        <v>-0.0020472634145592564</v>
      </c>
      <c r="BN50" s="23">
        <f t="shared" si="13"/>
        <v>-0.00890567660110246</v>
      </c>
      <c r="BO50" s="23">
        <f t="shared" si="13"/>
        <v>-0.013338332976216068</v>
      </c>
      <c r="BP50" s="23">
        <f t="shared" si="13"/>
        <v>-0.019085074922638483</v>
      </c>
      <c r="BQ50" s="23">
        <f t="shared" si="13"/>
        <v>-0.030602915075566155</v>
      </c>
      <c r="BR50" s="23">
        <f t="shared" si="13"/>
        <v>-0.045114412753497424</v>
      </c>
      <c r="BS50" s="23">
        <f t="shared" si="13"/>
        <v>-0.04418573988040292</v>
      </c>
      <c r="BT50" s="23">
        <f t="shared" si="13"/>
        <v>-0.04261915492082239</v>
      </c>
      <c r="BU50" s="23">
        <f aca="true" t="shared" si="14" ref="BU50:EF50">(BU37-BQ37)/BQ37</f>
        <v>-0.032773761968169425</v>
      </c>
      <c r="BV50" s="23">
        <f t="shared" si="14"/>
        <v>-0.019347773180822585</v>
      </c>
      <c r="BW50" s="23">
        <f t="shared" si="14"/>
        <v>-0.011157453990716997</v>
      </c>
      <c r="BX50" s="23">
        <f t="shared" si="14"/>
        <v>-0.0035223555955945915</v>
      </c>
      <c r="BY50" s="23">
        <f t="shared" si="14"/>
        <v>0.006121295059533137</v>
      </c>
      <c r="BZ50" s="23">
        <f t="shared" si="14"/>
        <v>0.0224262729039997</v>
      </c>
      <c r="CA50" s="23">
        <f t="shared" si="14"/>
        <v>0.025332140717702865</v>
      </c>
      <c r="CB50" s="23">
        <f t="shared" si="14"/>
        <v>0.02654362716751233</v>
      </c>
      <c r="CC50" s="23">
        <f t="shared" si="14"/>
        <v>0.025411304772764293</v>
      </c>
      <c r="CD50" s="23">
        <f t="shared" si="14"/>
        <v>0.021610731738891255</v>
      </c>
      <c r="CE50" s="23">
        <f t="shared" si="14"/>
        <v>0.023393731792425737</v>
      </c>
      <c r="CF50" s="23">
        <f t="shared" si="14"/>
        <v>0.032053825036893635</v>
      </c>
      <c r="CG50" s="23">
        <f t="shared" si="14"/>
        <v>0.03768864177918983</v>
      </c>
      <c r="CH50" s="23">
        <f t="shared" si="14"/>
        <v>0.0395827888521941</v>
      </c>
      <c r="CI50" s="23">
        <f t="shared" si="14"/>
        <v>0.03819474313957032</v>
      </c>
      <c r="CJ50" s="23">
        <f t="shared" si="14"/>
        <v>0.03366441673457475</v>
      </c>
      <c r="CK50" s="23">
        <f t="shared" si="14"/>
        <v>0.03597535305599143</v>
      </c>
      <c r="CL50" s="23">
        <f t="shared" si="14"/>
        <v>0.038578448177351135</v>
      </c>
      <c r="CM50" s="23">
        <f t="shared" si="14"/>
        <v>0.04057850928401949</v>
      </c>
      <c r="CN50" s="23">
        <f t="shared" si="14"/>
        <v>0.04477267825401429</v>
      </c>
      <c r="CO50" s="23">
        <f t="shared" si="14"/>
        <v>0.043407588015811446</v>
      </c>
      <c r="CP50" s="23">
        <f t="shared" si="14"/>
        <v>0.0507155484159643</v>
      </c>
      <c r="CQ50" s="23">
        <f t="shared" si="14"/>
        <v>0.058794573699526495</v>
      </c>
      <c r="CR50" s="23">
        <f t="shared" si="14"/>
        <v>0.05702712899620568</v>
      </c>
      <c r="CS50" s="23">
        <f t="shared" si="14"/>
        <v>0.05932587452202232</v>
      </c>
      <c r="CT50" s="23">
        <f t="shared" si="14"/>
        <v>0.05550009424544306</v>
      </c>
      <c r="CU50" s="23">
        <f t="shared" si="14"/>
        <v>0.055639118306623714</v>
      </c>
      <c r="CV50" s="23">
        <f t="shared" si="14"/>
        <v>0.05609880933139379</v>
      </c>
      <c r="CW50" s="23">
        <f t="shared" si="14"/>
        <v>0.0549806815599139</v>
      </c>
      <c r="CX50" s="23">
        <f t="shared" si="14"/>
        <v>0.04940704926815395</v>
      </c>
      <c r="CY50" s="23">
        <f t="shared" si="14"/>
        <v>0.041197652880143945</v>
      </c>
      <c r="CZ50" s="23">
        <f t="shared" si="14"/>
        <v>0.03905801629914933</v>
      </c>
      <c r="DA50" s="23">
        <f t="shared" si="14"/>
        <v>0.03585662419292508</v>
      </c>
      <c r="DB50" s="23">
        <f t="shared" si="14"/>
        <v>0.02957841462722885</v>
      </c>
      <c r="DC50" s="23">
        <f t="shared" si="14"/>
        <v>0.032401734229891295</v>
      </c>
      <c r="DD50" s="23">
        <f t="shared" si="14"/>
        <v>0.02877079714992355</v>
      </c>
      <c r="DE50" s="23">
        <f t="shared" si="14"/>
        <v>0.02918975789383545</v>
      </c>
      <c r="DF50" s="23">
        <f t="shared" si="14"/>
        <v>0.03599500477484746</v>
      </c>
      <c r="DG50" s="23">
        <f t="shared" si="14"/>
        <v>0.038795700479598835</v>
      </c>
      <c r="DH50" s="23">
        <f t="shared" si="14"/>
        <v>0.04153766308141113</v>
      </c>
      <c r="DI50" s="23">
        <f t="shared" si="14"/>
        <v>0.043642350256160284</v>
      </c>
      <c r="DJ50" s="23">
        <f t="shared" si="14"/>
        <v>0.03999149117209122</v>
      </c>
      <c r="DK50" s="23">
        <f t="shared" si="14"/>
        <v>0.03623318697762908</v>
      </c>
      <c r="DL50" s="23">
        <f t="shared" si="14"/>
        <v>0.03835756097002171</v>
      </c>
      <c r="DM50" s="23">
        <f t="shared" si="14"/>
        <v>0.04148134649225202</v>
      </c>
      <c r="DN50" s="23">
        <f t="shared" si="14"/>
        <v>0.0506977114156496</v>
      </c>
      <c r="DO50" s="23">
        <f t="shared" si="14"/>
        <v>0.05760167470810164</v>
      </c>
      <c r="DP50" s="23">
        <f t="shared" si="14"/>
        <v>0.05857985228169077</v>
      </c>
      <c r="DQ50" s="23">
        <f t="shared" si="14"/>
        <v>0.05611299150813922</v>
      </c>
      <c r="DR50" s="23">
        <f t="shared" si="14"/>
        <v>0.04906801062040685</v>
      </c>
      <c r="DS50" s="23">
        <f t="shared" si="14"/>
        <v>0.042244203462309775</v>
      </c>
      <c r="DT50" s="23">
        <f t="shared" si="14"/>
        <v>0.03670972482035944</v>
      </c>
      <c r="DU50" s="23">
        <f t="shared" si="14"/>
        <v>0.035595387873233825</v>
      </c>
      <c r="DV50" s="23">
        <f t="shared" si="14"/>
        <v>0.03448951294065506</v>
      </c>
      <c r="DW50" s="23">
        <f t="shared" si="14"/>
        <v>0.034235341312439424</v>
      </c>
      <c r="DX50" s="23">
        <f t="shared" si="14"/>
        <v>0.03091135728502785</v>
      </c>
      <c r="DY50" s="23">
        <f t="shared" si="14"/>
        <v>0.023752862242398295</v>
      </c>
      <c r="DZ50" s="23">
        <f t="shared" si="14"/>
        <v>0.016597572399497666</v>
      </c>
      <c r="EA50" s="23">
        <f t="shared" si="14"/>
        <v>0.002837882291712661</v>
      </c>
      <c r="EB50" s="23">
        <f t="shared" si="14"/>
        <v>-0.008010492135773662</v>
      </c>
      <c r="EC50" s="23">
        <f t="shared" si="14"/>
        <v>-0.030282904150530702</v>
      </c>
      <c r="ED50" s="23">
        <f t="shared" si="14"/>
        <v>-0.06428196820946658</v>
      </c>
      <c r="EE50" s="23">
        <f t="shared" si="14"/>
        <v>-0.0724647614944357</v>
      </c>
      <c r="EF50" s="23">
        <f t="shared" si="14"/>
        <v>-0.07254881722966823</v>
      </c>
      <c r="EG50" s="23">
        <f>(EG37-EC37)/EC37</f>
        <v>-0.06098162845977186</v>
      </c>
    </row>
    <row r="51" spans="4:117" ht="12.75"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</row>
    <row r="52" spans="4:117" ht="12.75"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</row>
    <row r="53" spans="4:117" ht="12.75"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</row>
    <row r="56" spans="4:137" ht="12.75"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</row>
    <row r="57" spans="8:61" ht="12.75"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AK58"/>
  <sheetViews>
    <sheetView zoomScale="125" zoomScaleNormal="125" zoomScalePageLayoutView="0" workbookViewId="0" topLeftCell="A1">
      <pane xSplit="11535" topLeftCell="X1" activePane="topLeft" state="split"/>
      <selection pane="topLeft" activeCell="B49" sqref="B49"/>
      <selection pane="topRight" activeCell="AB47" sqref="AB47"/>
    </sheetView>
  </sheetViews>
  <sheetFormatPr defaultColWidth="11.00390625" defaultRowHeight="12.75"/>
  <cols>
    <col min="1" max="1" width="8.75390625" style="0" customWidth="1"/>
    <col min="2" max="2" width="11.375" style="0" customWidth="1"/>
    <col min="3" max="3" width="31.125" style="0" customWidth="1"/>
  </cols>
  <sheetData>
    <row r="3" ht="12.75">
      <c r="B3" s="1" t="s">
        <v>205</v>
      </c>
    </row>
    <row r="4" ht="12.75">
      <c r="B4" t="s">
        <v>404</v>
      </c>
    </row>
    <row r="5" ht="12.75">
      <c r="B5" t="s">
        <v>372</v>
      </c>
    </row>
    <row r="9" ht="12.75">
      <c r="B9" s="1" t="s">
        <v>362</v>
      </c>
    </row>
    <row r="10" spans="4:28" ht="12.75">
      <c r="D10" s="6">
        <v>1977</v>
      </c>
      <c r="E10" s="6">
        <v>1978</v>
      </c>
      <c r="F10" s="6">
        <v>1979</v>
      </c>
      <c r="G10" s="6">
        <v>1980</v>
      </c>
      <c r="H10" s="6">
        <v>1981</v>
      </c>
      <c r="I10" s="6">
        <v>1982</v>
      </c>
      <c r="J10" s="6">
        <v>1983</v>
      </c>
      <c r="K10" s="6">
        <v>1984</v>
      </c>
      <c r="L10" s="6">
        <v>1985</v>
      </c>
      <c r="M10" s="6">
        <v>1986</v>
      </c>
      <c r="N10" s="6">
        <v>1987</v>
      </c>
      <c r="O10" s="6">
        <v>1988</v>
      </c>
      <c r="P10" s="6">
        <v>1989</v>
      </c>
      <c r="Q10" s="6">
        <v>1990</v>
      </c>
      <c r="R10" s="6">
        <v>1991</v>
      </c>
      <c r="S10" s="6">
        <v>1992</v>
      </c>
      <c r="T10" s="6">
        <v>1993</v>
      </c>
      <c r="U10" s="6">
        <v>1994</v>
      </c>
      <c r="V10" s="6">
        <v>1995</v>
      </c>
      <c r="W10" s="6">
        <v>1996</v>
      </c>
      <c r="X10" s="6">
        <v>1997</v>
      </c>
      <c r="Y10" s="6">
        <v>1998</v>
      </c>
      <c r="Z10" s="6">
        <v>1999</v>
      </c>
      <c r="AA10" s="6">
        <v>2000</v>
      </c>
      <c r="AB10" s="6">
        <v>2001</v>
      </c>
    </row>
    <row r="11" spans="2:28" ht="12.75">
      <c r="B11" s="4" t="s">
        <v>224</v>
      </c>
      <c r="C11" t="s">
        <v>371</v>
      </c>
      <c r="D11" s="8">
        <v>25724.725</v>
      </c>
      <c r="E11" s="8">
        <v>26040.425</v>
      </c>
      <c r="F11" s="8">
        <v>26374.85</v>
      </c>
      <c r="G11" s="8">
        <v>26747.225</v>
      </c>
      <c r="H11" s="8">
        <v>27115.175000000003</v>
      </c>
      <c r="I11" s="8">
        <v>27483.275</v>
      </c>
      <c r="J11" s="8">
        <v>27837.275</v>
      </c>
      <c r="K11" s="8">
        <v>28202.55</v>
      </c>
      <c r="L11" s="8">
        <v>28582.8</v>
      </c>
      <c r="M11" s="8">
        <v>28907.825</v>
      </c>
      <c r="N11" s="8">
        <v>29306.775</v>
      </c>
      <c r="O11" s="8">
        <v>29763.95</v>
      </c>
      <c r="P11" s="8">
        <v>30173.125</v>
      </c>
      <c r="Q11" s="8">
        <v>30429.725</v>
      </c>
      <c r="R11" s="8">
        <v>30690.05</v>
      </c>
      <c r="S11" s="8">
        <v>30989.975</v>
      </c>
      <c r="T11" s="8">
        <v>31272.35</v>
      </c>
      <c r="U11" s="8">
        <v>31569.05</v>
      </c>
      <c r="V11" s="8">
        <v>31880.125</v>
      </c>
      <c r="W11" s="8">
        <v>32125.15</v>
      </c>
      <c r="X11" s="8">
        <v>32345.1</v>
      </c>
      <c r="Y11" s="8">
        <v>32534.05</v>
      </c>
      <c r="Z11" s="8">
        <v>32695.925000000003</v>
      </c>
      <c r="AA11" s="8">
        <v>32830.85</v>
      </c>
      <c r="AB11" s="8">
        <v>32938.75</v>
      </c>
    </row>
    <row r="12" spans="2:28" ht="12.75">
      <c r="B12" s="4" t="s">
        <v>374</v>
      </c>
      <c r="C12" t="s">
        <v>165</v>
      </c>
      <c r="D12" s="8">
        <v>13004.275</v>
      </c>
      <c r="E12" s="8">
        <v>13010.05</v>
      </c>
      <c r="F12" s="8">
        <v>13034.325</v>
      </c>
      <c r="G12" s="8">
        <v>13044.9</v>
      </c>
      <c r="H12" s="8">
        <v>13084.25</v>
      </c>
      <c r="I12" s="8">
        <v>13237</v>
      </c>
      <c r="J12" s="8">
        <v>13384.95</v>
      </c>
      <c r="K12" s="8">
        <v>13471.425</v>
      </c>
      <c r="L12" s="8">
        <v>13579.65</v>
      </c>
      <c r="M12" s="8">
        <v>13813.775</v>
      </c>
      <c r="N12" s="8">
        <v>14306.65</v>
      </c>
      <c r="O12" s="8">
        <v>14620.575</v>
      </c>
      <c r="P12" s="8">
        <v>14819.1</v>
      </c>
      <c r="Q12" s="8">
        <v>15019.925</v>
      </c>
      <c r="R12" s="8">
        <v>15073.125</v>
      </c>
      <c r="S12" s="8">
        <v>15154.775000000001</v>
      </c>
      <c r="T12" s="8">
        <v>15318.85</v>
      </c>
      <c r="U12" s="8">
        <v>15468.25</v>
      </c>
      <c r="V12" s="8">
        <v>15625.4</v>
      </c>
      <c r="W12" s="8">
        <v>15936.05</v>
      </c>
      <c r="X12" s="8">
        <v>16121</v>
      </c>
      <c r="Y12" s="8">
        <v>16265.2</v>
      </c>
      <c r="Z12" s="8">
        <v>16422.95</v>
      </c>
      <c r="AA12" s="8">
        <v>16844.125</v>
      </c>
      <c r="AB12" s="8">
        <v>16981.525</v>
      </c>
    </row>
    <row r="13" spans="2:28" ht="12.75">
      <c r="B13" s="4" t="s">
        <v>315</v>
      </c>
      <c r="C13" t="s">
        <v>316</v>
      </c>
      <c r="D13" s="8">
        <v>12328.325</v>
      </c>
      <c r="E13" s="8">
        <v>12103.224999999999</v>
      </c>
      <c r="F13" s="8">
        <v>11911.625</v>
      </c>
      <c r="G13" s="8">
        <v>11557.1</v>
      </c>
      <c r="H13" s="8">
        <v>11230.55</v>
      </c>
      <c r="I13" s="8">
        <v>11116.55</v>
      </c>
      <c r="J13" s="8">
        <v>11044.425</v>
      </c>
      <c r="K13" s="8">
        <v>10743.2</v>
      </c>
      <c r="L13" s="8">
        <v>10641.1</v>
      </c>
      <c r="M13" s="8">
        <v>10880.85</v>
      </c>
      <c r="N13" s="8">
        <v>11368.9</v>
      </c>
      <c r="O13" s="8">
        <v>11772.675</v>
      </c>
      <c r="P13" s="8">
        <v>12258.274999999998</v>
      </c>
      <c r="Q13" s="8">
        <v>12578.775000000001</v>
      </c>
      <c r="R13" s="8">
        <v>12609.4</v>
      </c>
      <c r="S13" s="8">
        <v>12366.25</v>
      </c>
      <c r="T13" s="8">
        <v>11837.55</v>
      </c>
      <c r="U13" s="8">
        <v>11730.125</v>
      </c>
      <c r="V13" s="8">
        <v>12041.875</v>
      </c>
      <c r="W13" s="8">
        <v>12396</v>
      </c>
      <c r="X13" s="8">
        <v>12764.55</v>
      </c>
      <c r="Y13" s="8">
        <v>13204.85</v>
      </c>
      <c r="Z13" s="8">
        <v>13817.45</v>
      </c>
      <c r="AA13" s="8">
        <v>14473.724999999999</v>
      </c>
      <c r="AB13" s="8">
        <v>14768.425000000001</v>
      </c>
    </row>
    <row r="14" spans="2:28" ht="12.75">
      <c r="B14" s="4" t="s">
        <v>333</v>
      </c>
      <c r="C14" t="s">
        <v>378</v>
      </c>
      <c r="D14" s="8">
        <v>675.95</v>
      </c>
      <c r="E14" s="8">
        <v>906.825</v>
      </c>
      <c r="F14" s="8">
        <v>1122.7</v>
      </c>
      <c r="G14" s="8">
        <v>1487.8</v>
      </c>
      <c r="H14" s="8">
        <v>1853.7</v>
      </c>
      <c r="I14" s="8">
        <v>2120.45</v>
      </c>
      <c r="J14" s="8">
        <v>2340.525</v>
      </c>
      <c r="K14" s="8">
        <v>2728.2250000000004</v>
      </c>
      <c r="L14" s="8">
        <v>2938.55</v>
      </c>
      <c r="M14" s="8">
        <v>2932.925</v>
      </c>
      <c r="N14" s="8">
        <v>2937.75</v>
      </c>
      <c r="O14" s="8">
        <v>2847.9</v>
      </c>
      <c r="P14" s="8">
        <v>2560.825</v>
      </c>
      <c r="Q14" s="8">
        <v>2441.15</v>
      </c>
      <c r="R14" s="8">
        <v>2463.725</v>
      </c>
      <c r="S14" s="8">
        <v>2788.525</v>
      </c>
      <c r="T14" s="8">
        <v>3481.3</v>
      </c>
      <c r="U14" s="8">
        <v>3738.125</v>
      </c>
      <c r="V14" s="8">
        <v>3583.5249999999996</v>
      </c>
      <c r="W14" s="8">
        <v>3540.05</v>
      </c>
      <c r="X14" s="8">
        <v>3356.45</v>
      </c>
      <c r="Y14" s="8">
        <v>3060.35</v>
      </c>
      <c r="Z14" s="8">
        <v>2605.5</v>
      </c>
      <c r="AA14" s="8">
        <v>2370.4</v>
      </c>
      <c r="AB14" s="8">
        <v>2213.1</v>
      </c>
    </row>
    <row r="15" spans="2:28" ht="12.75">
      <c r="B15" s="4" t="s">
        <v>287</v>
      </c>
      <c r="C15" t="s">
        <v>288</v>
      </c>
      <c r="D15" s="8">
        <v>12392.275</v>
      </c>
      <c r="E15" s="8">
        <v>12700.2</v>
      </c>
      <c r="F15" s="8">
        <v>13010.525</v>
      </c>
      <c r="G15" s="8">
        <v>13362.025</v>
      </c>
      <c r="H15" s="8">
        <v>13684.875</v>
      </c>
      <c r="I15" s="8">
        <v>13909.3</v>
      </c>
      <c r="J15" s="8">
        <v>14108.95</v>
      </c>
      <c r="K15" s="8">
        <v>14410</v>
      </c>
      <c r="L15" s="8">
        <v>14718.8</v>
      </c>
      <c r="M15" s="8">
        <v>14841.05</v>
      </c>
      <c r="N15" s="8">
        <v>14747.775000000001</v>
      </c>
      <c r="O15" s="8">
        <v>14885.525</v>
      </c>
      <c r="P15" s="8">
        <v>15097.85</v>
      </c>
      <c r="Q15" s="8">
        <v>15182.675000000001</v>
      </c>
      <c r="R15" s="8">
        <v>15393.55</v>
      </c>
      <c r="S15" s="8">
        <v>15644</v>
      </c>
      <c r="T15" s="8">
        <v>15795.4</v>
      </c>
      <c r="U15" s="8">
        <v>15940.325</v>
      </c>
      <c r="V15" s="8">
        <v>16092.35</v>
      </c>
      <c r="W15" s="8">
        <v>16028.375</v>
      </c>
      <c r="X15" s="8">
        <v>16072.775</v>
      </c>
      <c r="Y15" s="8">
        <v>16151.6</v>
      </c>
      <c r="Z15" s="8">
        <v>16154.725</v>
      </c>
      <c r="AA15" s="8">
        <v>15905.2</v>
      </c>
      <c r="AB15" s="8">
        <v>15918.55</v>
      </c>
    </row>
    <row r="16" spans="2:28" ht="12.75">
      <c r="B16" s="4" t="s">
        <v>393</v>
      </c>
      <c r="C16" t="s">
        <v>204</v>
      </c>
      <c r="D16" s="8">
        <v>328.1749999999993</v>
      </c>
      <c r="E16" s="8">
        <v>330.1750000000011</v>
      </c>
      <c r="F16" s="8">
        <v>329.9999999999982</v>
      </c>
      <c r="G16" s="8">
        <v>340.2999999999993</v>
      </c>
      <c r="H16" s="8">
        <v>346.0500000000029</v>
      </c>
      <c r="I16" s="8">
        <v>336.975</v>
      </c>
      <c r="J16" s="8">
        <v>343.375</v>
      </c>
      <c r="K16" s="8">
        <v>321.12500000000364</v>
      </c>
      <c r="L16" s="8">
        <v>284.35</v>
      </c>
      <c r="M16" s="8">
        <v>253</v>
      </c>
      <c r="N16" s="8">
        <v>252.34999999999854</v>
      </c>
      <c r="O16" s="8">
        <v>257.8499999999967</v>
      </c>
      <c r="P16" s="8">
        <v>256.1750000000011</v>
      </c>
      <c r="Q16" s="8">
        <v>227.12499999999818</v>
      </c>
      <c r="R16" s="8">
        <v>223.37500000000364</v>
      </c>
      <c r="S16" s="8">
        <v>191.1999999999971</v>
      </c>
      <c r="T16" s="8">
        <v>158.09999999999673</v>
      </c>
      <c r="U16" s="8">
        <v>160.47499999999854</v>
      </c>
      <c r="V16" s="8">
        <v>162.375</v>
      </c>
      <c r="W16" s="8">
        <v>160.72499999999673</v>
      </c>
      <c r="X16" s="8">
        <v>151.3249999999989</v>
      </c>
      <c r="Y16" s="8">
        <v>117.24999999999818</v>
      </c>
      <c r="Z16" s="8">
        <v>118.25000000000182</v>
      </c>
      <c r="AA16" s="8">
        <v>81.52499999999782</v>
      </c>
      <c r="AB16" s="8">
        <v>38.67499999999927</v>
      </c>
    </row>
    <row r="18" ht="12.75">
      <c r="B18" t="s">
        <v>258</v>
      </c>
    </row>
    <row r="22" spans="2:28" ht="12.75">
      <c r="B22" s="1" t="s">
        <v>363</v>
      </c>
      <c r="AB22" t="s">
        <v>365</v>
      </c>
    </row>
    <row r="23" spans="4:31" ht="12.75">
      <c r="D23" s="6">
        <v>1977</v>
      </c>
      <c r="E23" s="6">
        <v>1978</v>
      </c>
      <c r="F23" s="6">
        <v>1979</v>
      </c>
      <c r="G23" s="6">
        <v>1980</v>
      </c>
      <c r="H23" s="6">
        <v>1981</v>
      </c>
      <c r="I23" s="6">
        <v>1982</v>
      </c>
      <c r="J23" s="6">
        <v>1983</v>
      </c>
      <c r="K23" s="6">
        <v>1984</v>
      </c>
      <c r="L23" s="6">
        <v>1985</v>
      </c>
      <c r="M23" s="6">
        <v>1986</v>
      </c>
      <c r="N23" s="6">
        <v>1987</v>
      </c>
      <c r="O23" s="6">
        <v>1988</v>
      </c>
      <c r="P23" s="6">
        <v>1989</v>
      </c>
      <c r="Q23" s="6">
        <v>1990</v>
      </c>
      <c r="R23" s="6">
        <v>1991</v>
      </c>
      <c r="S23" s="6">
        <v>1992</v>
      </c>
      <c r="T23" s="6">
        <v>1993</v>
      </c>
      <c r="U23" s="6">
        <v>1994</v>
      </c>
      <c r="V23" s="6">
        <v>1995</v>
      </c>
      <c r="W23" s="6">
        <v>1996</v>
      </c>
      <c r="X23" s="6">
        <v>1997</v>
      </c>
      <c r="Y23" s="6">
        <v>1998</v>
      </c>
      <c r="Z23" s="6">
        <v>1999</v>
      </c>
      <c r="AA23" s="6">
        <v>2000</v>
      </c>
      <c r="AB23" s="6">
        <v>2001</v>
      </c>
      <c r="AC23" s="6">
        <v>2002</v>
      </c>
      <c r="AD23" s="6">
        <v>2003</v>
      </c>
      <c r="AE23" s="6">
        <v>2004</v>
      </c>
    </row>
    <row r="24" spans="2:31" ht="12.75">
      <c r="B24" s="4" t="s">
        <v>224</v>
      </c>
      <c r="C24" t="s">
        <v>371</v>
      </c>
      <c r="D24" s="8">
        <v>25724.55</v>
      </c>
      <c r="E24" s="8">
        <v>26040.175000000003</v>
      </c>
      <c r="F24" s="8">
        <v>26374.524999999998</v>
      </c>
      <c r="G24" s="8">
        <v>26746.85</v>
      </c>
      <c r="H24" s="8">
        <v>27114.9</v>
      </c>
      <c r="I24" s="8">
        <v>27483</v>
      </c>
      <c r="J24" s="8">
        <v>27836.9</v>
      </c>
      <c r="K24" s="8">
        <v>28202</v>
      </c>
      <c r="L24" s="8">
        <v>28582.375</v>
      </c>
      <c r="M24" s="8">
        <v>28907.5</v>
      </c>
      <c r="N24" s="8">
        <v>29306.45</v>
      </c>
      <c r="O24" s="8">
        <v>29763.8</v>
      </c>
      <c r="P24" s="8">
        <v>30173.05</v>
      </c>
      <c r="Q24" s="8">
        <v>30429.725</v>
      </c>
      <c r="R24" s="8">
        <v>30689.75</v>
      </c>
      <c r="S24" s="8">
        <v>30989.725</v>
      </c>
      <c r="T24" s="8">
        <v>31272.075000000004</v>
      </c>
      <c r="U24" s="8">
        <v>31556.45</v>
      </c>
      <c r="V24" s="8">
        <v>31847.25</v>
      </c>
      <c r="W24" s="8">
        <v>32168.95</v>
      </c>
      <c r="X24" s="8">
        <v>32422.35</v>
      </c>
      <c r="Y24" s="8">
        <v>32676.475000000002</v>
      </c>
      <c r="Z24" s="8">
        <v>32958.4</v>
      </c>
      <c r="AA24" s="8">
        <v>33324.15</v>
      </c>
      <c r="AB24" s="8">
        <v>33688.625</v>
      </c>
      <c r="AC24" s="8">
        <v>33964.9</v>
      </c>
      <c r="AD24" s="8">
        <v>34203.05</v>
      </c>
      <c r="AE24" s="8">
        <v>34405.275</v>
      </c>
    </row>
    <row r="25" spans="2:31" ht="12.75">
      <c r="B25" s="4" t="s">
        <v>374</v>
      </c>
      <c r="C25" t="s">
        <v>165</v>
      </c>
      <c r="D25" s="8">
        <v>13283.475</v>
      </c>
      <c r="E25" s="8">
        <v>13322.775000000001</v>
      </c>
      <c r="F25" s="8">
        <v>13383.3</v>
      </c>
      <c r="G25" s="8">
        <v>13427.725</v>
      </c>
      <c r="H25" s="8">
        <v>13479.925</v>
      </c>
      <c r="I25" s="8">
        <v>13643.15</v>
      </c>
      <c r="J25" s="8">
        <v>13816.05</v>
      </c>
      <c r="K25" s="8">
        <v>13912.35</v>
      </c>
      <c r="L25" s="8">
        <v>14009.125</v>
      </c>
      <c r="M25" s="8">
        <v>14183.9</v>
      </c>
      <c r="N25" s="8">
        <v>14725.775000000001</v>
      </c>
      <c r="O25" s="8">
        <v>15110.1</v>
      </c>
      <c r="P25" s="8">
        <v>15270.675</v>
      </c>
      <c r="Q25" s="8">
        <v>15465.4</v>
      </c>
      <c r="R25" s="8">
        <v>15602.275</v>
      </c>
      <c r="S25" s="8">
        <v>15705.724999999999</v>
      </c>
      <c r="T25" s="8">
        <v>15892.575</v>
      </c>
      <c r="U25" s="8">
        <v>16087.724999999999</v>
      </c>
      <c r="V25" s="8">
        <v>16227.625</v>
      </c>
      <c r="W25" s="8">
        <v>16492.25</v>
      </c>
      <c r="X25" s="8">
        <v>16731.375</v>
      </c>
      <c r="Y25" s="8">
        <v>16984.824999999997</v>
      </c>
      <c r="Z25" s="8">
        <v>17290.325</v>
      </c>
      <c r="AA25" s="8">
        <v>17856.55</v>
      </c>
      <c r="AB25" s="8">
        <v>17814.625</v>
      </c>
      <c r="AC25" s="8">
        <v>18340.45</v>
      </c>
      <c r="AD25" s="8">
        <v>18821.875</v>
      </c>
      <c r="AE25" s="8">
        <v>19190.35</v>
      </c>
    </row>
    <row r="26" spans="2:31" ht="12.75">
      <c r="B26" s="4" t="s">
        <v>315</v>
      </c>
      <c r="C26" t="s">
        <v>316</v>
      </c>
      <c r="D26" s="8">
        <v>12594.4</v>
      </c>
      <c r="E26" s="8">
        <v>12398.175</v>
      </c>
      <c r="F26" s="8">
        <v>12227.475</v>
      </c>
      <c r="G26" s="8">
        <v>11894.9</v>
      </c>
      <c r="H26" s="8">
        <v>11588.325</v>
      </c>
      <c r="I26" s="8">
        <v>11481.325</v>
      </c>
      <c r="J26" s="8">
        <v>11421.7</v>
      </c>
      <c r="K26" s="8">
        <v>11118.825</v>
      </c>
      <c r="L26" s="8">
        <v>11004</v>
      </c>
      <c r="M26" s="8">
        <v>11208.8</v>
      </c>
      <c r="N26" s="8">
        <v>11749.05</v>
      </c>
      <c r="O26" s="8">
        <v>12203.625</v>
      </c>
      <c r="P26" s="8">
        <v>12638.224999999999</v>
      </c>
      <c r="Q26" s="8">
        <v>12954.925</v>
      </c>
      <c r="R26" s="8">
        <v>13057.074999999999</v>
      </c>
      <c r="S26" s="8">
        <v>12822.325</v>
      </c>
      <c r="T26" s="8">
        <v>12293.8</v>
      </c>
      <c r="U26" s="8">
        <v>12207.625</v>
      </c>
      <c r="V26" s="8">
        <v>12512.05</v>
      </c>
      <c r="W26" s="8">
        <v>12835</v>
      </c>
      <c r="X26" s="8">
        <v>13259.474999999999</v>
      </c>
      <c r="Y26" s="8">
        <v>13807.575</v>
      </c>
      <c r="Z26" s="8">
        <v>14568</v>
      </c>
      <c r="AA26" s="8">
        <v>15369.7</v>
      </c>
      <c r="AB26" s="8">
        <v>15945.55</v>
      </c>
      <c r="AC26" s="8">
        <v>16257.6</v>
      </c>
      <c r="AD26" s="8">
        <v>16694.55</v>
      </c>
      <c r="AE26" s="8">
        <v>17116.575</v>
      </c>
    </row>
    <row r="27" spans="2:31" ht="12.75">
      <c r="B27" s="4" t="s">
        <v>333</v>
      </c>
      <c r="C27" t="s">
        <v>378</v>
      </c>
      <c r="D27" s="8">
        <v>689.125</v>
      </c>
      <c r="E27" s="8">
        <v>924.625</v>
      </c>
      <c r="F27" s="8">
        <v>1155.825</v>
      </c>
      <c r="G27" s="8">
        <v>1532.825</v>
      </c>
      <c r="H27" s="8">
        <v>1891.575</v>
      </c>
      <c r="I27" s="8">
        <v>2161.825</v>
      </c>
      <c r="J27" s="8">
        <v>2394.35</v>
      </c>
      <c r="K27" s="8">
        <v>2793.525</v>
      </c>
      <c r="L27" s="8">
        <v>3005.075</v>
      </c>
      <c r="M27" s="8">
        <v>2975.125</v>
      </c>
      <c r="N27" s="8">
        <v>2976.7250000000004</v>
      </c>
      <c r="O27" s="8">
        <v>2906.475</v>
      </c>
      <c r="P27" s="8">
        <v>2632.45</v>
      </c>
      <c r="Q27" s="8">
        <v>2510.475</v>
      </c>
      <c r="R27" s="8">
        <v>2545.175</v>
      </c>
      <c r="S27" s="8">
        <v>2883.4</v>
      </c>
      <c r="T27" s="8">
        <v>3598.775</v>
      </c>
      <c r="U27" s="8">
        <v>3880.075</v>
      </c>
      <c r="V27" s="8">
        <v>3715.575</v>
      </c>
      <c r="W27" s="8">
        <v>3657.25</v>
      </c>
      <c r="X27" s="8">
        <v>3471.9</v>
      </c>
      <c r="Y27" s="8">
        <v>3177.25</v>
      </c>
      <c r="Z27" s="8">
        <v>2722.375</v>
      </c>
      <c r="AA27" s="8">
        <v>2486.9</v>
      </c>
      <c r="AB27" s="8">
        <v>1869.075</v>
      </c>
      <c r="AC27" s="8">
        <v>2082.9</v>
      </c>
      <c r="AD27" s="8">
        <v>2127.35</v>
      </c>
      <c r="AE27" s="8">
        <v>2073.775</v>
      </c>
    </row>
    <row r="28" spans="2:31" ht="12.75">
      <c r="B28" s="4" t="s">
        <v>287</v>
      </c>
      <c r="C28" t="s">
        <v>288</v>
      </c>
      <c r="D28" s="8">
        <v>12110.4</v>
      </c>
      <c r="E28" s="8">
        <v>12385.474999999999</v>
      </c>
      <c r="F28" s="8">
        <v>12662.35</v>
      </c>
      <c r="G28" s="8">
        <v>12991.9</v>
      </c>
      <c r="H28" s="8">
        <v>13307.125</v>
      </c>
      <c r="I28" s="8">
        <v>13515.625</v>
      </c>
      <c r="J28" s="8">
        <v>13687.774999999998</v>
      </c>
      <c r="K28" s="8">
        <v>13977.6</v>
      </c>
      <c r="L28" s="8">
        <v>14297.2</v>
      </c>
      <c r="M28" s="8">
        <v>14483.7</v>
      </c>
      <c r="N28" s="8">
        <v>14337.525</v>
      </c>
      <c r="O28" s="8">
        <v>14408.85</v>
      </c>
      <c r="P28" s="8">
        <v>14656.224999999999</v>
      </c>
      <c r="Q28" s="8">
        <v>14741.3</v>
      </c>
      <c r="R28" s="8">
        <v>14867.775</v>
      </c>
      <c r="S28" s="8">
        <v>15095.7</v>
      </c>
      <c r="T28" s="8">
        <v>15224.374999999998</v>
      </c>
      <c r="U28" s="8">
        <v>15311.475000000002</v>
      </c>
      <c r="V28" s="8">
        <v>15461.925</v>
      </c>
      <c r="W28" s="8">
        <v>15523.25</v>
      </c>
      <c r="X28" s="8">
        <v>15545.2</v>
      </c>
      <c r="Y28" s="8">
        <v>15577</v>
      </c>
      <c r="Z28" s="8">
        <v>15550.9</v>
      </c>
      <c r="AA28" s="8">
        <v>15384.874999999998</v>
      </c>
      <c r="AB28" s="8">
        <v>15834.375</v>
      </c>
      <c r="AC28" s="8">
        <v>15624.475</v>
      </c>
      <c r="AD28" s="8">
        <v>15381.15</v>
      </c>
      <c r="AE28" s="8">
        <v>15214.9</v>
      </c>
    </row>
    <row r="29" spans="2:31" ht="12.75">
      <c r="B29" s="4" t="s">
        <v>393</v>
      </c>
      <c r="C29" t="s">
        <v>28</v>
      </c>
      <c r="D29" s="8">
        <f>D24-D25-D28</f>
        <v>330.6749999999993</v>
      </c>
      <c r="E29" s="8">
        <f aca="true" t="shared" si="0" ref="E29:AE29">E24-E25-E28</f>
        <v>331.9250000000029</v>
      </c>
      <c r="F29" s="8">
        <f t="shared" si="0"/>
        <v>328.8749999999982</v>
      </c>
      <c r="G29" s="8">
        <f t="shared" si="0"/>
        <v>327.22499999999854</v>
      </c>
      <c r="H29" s="8">
        <f t="shared" si="0"/>
        <v>327.8500000000022</v>
      </c>
      <c r="I29" s="8">
        <f t="shared" si="0"/>
        <v>324.22500000000036</v>
      </c>
      <c r="J29" s="8">
        <f t="shared" si="0"/>
        <v>333.07500000000437</v>
      </c>
      <c r="K29" s="8">
        <f t="shared" si="0"/>
        <v>312.0499999999993</v>
      </c>
      <c r="L29" s="8">
        <f t="shared" si="0"/>
        <v>276.0499999999993</v>
      </c>
      <c r="M29" s="8">
        <f t="shared" si="0"/>
        <v>239.89999999999964</v>
      </c>
      <c r="N29" s="8">
        <f t="shared" si="0"/>
        <v>243.14999999999964</v>
      </c>
      <c r="O29" s="8">
        <f t="shared" si="0"/>
        <v>244.84999999999854</v>
      </c>
      <c r="P29" s="8">
        <f t="shared" si="0"/>
        <v>246.15000000000146</v>
      </c>
      <c r="Q29" s="8">
        <f t="shared" si="0"/>
        <v>223.02499999999964</v>
      </c>
      <c r="R29" s="8">
        <f t="shared" si="0"/>
        <v>219.70000000000073</v>
      </c>
      <c r="S29" s="8">
        <f t="shared" si="0"/>
        <v>188.29999999999927</v>
      </c>
      <c r="T29" s="8">
        <f t="shared" si="0"/>
        <v>155.12500000000546</v>
      </c>
      <c r="U29" s="8">
        <f t="shared" si="0"/>
        <v>157.25</v>
      </c>
      <c r="V29" s="8">
        <f t="shared" si="0"/>
        <v>157.70000000000073</v>
      </c>
      <c r="W29" s="8">
        <f t="shared" si="0"/>
        <v>153.45000000000073</v>
      </c>
      <c r="X29" s="8">
        <f t="shared" si="0"/>
        <v>145.77499999999782</v>
      </c>
      <c r="Y29" s="8">
        <f t="shared" si="0"/>
        <v>114.6500000000051</v>
      </c>
      <c r="Z29" s="8">
        <f t="shared" si="0"/>
        <v>117.17500000000109</v>
      </c>
      <c r="AA29" s="8">
        <f t="shared" si="0"/>
        <v>82.725000000004</v>
      </c>
      <c r="AB29" s="8">
        <f t="shared" si="0"/>
        <v>39.625</v>
      </c>
      <c r="AC29" s="8">
        <f t="shared" si="0"/>
        <v>-0.024999999999636202</v>
      </c>
      <c r="AD29" s="8">
        <f t="shared" si="0"/>
        <v>0.02500000000327418</v>
      </c>
      <c r="AE29" s="8">
        <f t="shared" si="0"/>
        <v>0.02500000000327418</v>
      </c>
    </row>
    <row r="33" spans="2:28" ht="12.75">
      <c r="B33" s="1" t="s">
        <v>364</v>
      </c>
      <c r="AB33" t="s">
        <v>365</v>
      </c>
    </row>
    <row r="34" spans="4:37" ht="12.75">
      <c r="D34" s="6">
        <v>1977</v>
      </c>
      <c r="E34" s="6">
        <v>1978</v>
      </c>
      <c r="F34" s="6">
        <v>1979</v>
      </c>
      <c r="G34" s="6">
        <v>1980</v>
      </c>
      <c r="H34" s="6">
        <v>1981</v>
      </c>
      <c r="I34" s="6">
        <v>1982</v>
      </c>
      <c r="J34" s="6">
        <v>1983</v>
      </c>
      <c r="K34" s="6">
        <v>1984</v>
      </c>
      <c r="L34" s="6">
        <v>1985</v>
      </c>
      <c r="M34" s="6">
        <v>1986</v>
      </c>
      <c r="N34" s="6">
        <v>1987</v>
      </c>
      <c r="O34" s="6">
        <v>1988</v>
      </c>
      <c r="P34" s="6">
        <v>1989</v>
      </c>
      <c r="Q34" s="6">
        <v>1990</v>
      </c>
      <c r="R34" s="6">
        <v>1991</v>
      </c>
      <c r="S34" s="6">
        <v>1992</v>
      </c>
      <c r="T34" s="6">
        <v>1993</v>
      </c>
      <c r="U34" s="6">
        <v>1994</v>
      </c>
      <c r="V34" s="6">
        <v>1995</v>
      </c>
      <c r="W34" s="6">
        <v>1996</v>
      </c>
      <c r="X34" s="6">
        <v>1997</v>
      </c>
      <c r="Y34" s="6">
        <v>1998</v>
      </c>
      <c r="Z34" s="6">
        <v>1999</v>
      </c>
      <c r="AA34" s="6">
        <v>2000</v>
      </c>
      <c r="AB34" s="6">
        <v>2001</v>
      </c>
      <c r="AC34" s="6">
        <v>2002</v>
      </c>
      <c r="AD34" s="6">
        <v>2003</v>
      </c>
      <c r="AE34" s="6">
        <v>2004</v>
      </c>
      <c r="AF34" s="6">
        <v>2005</v>
      </c>
      <c r="AG34" s="6">
        <v>2006</v>
      </c>
      <c r="AH34" s="6">
        <v>2007</v>
      </c>
      <c r="AI34" s="6">
        <v>2008</v>
      </c>
      <c r="AJ34" s="6">
        <v>2009</v>
      </c>
      <c r="AK34" s="6">
        <v>2010</v>
      </c>
    </row>
    <row r="35" spans="2:37" ht="12.75">
      <c r="B35" s="4" t="s">
        <v>224</v>
      </c>
      <c r="C35" t="s">
        <v>371</v>
      </c>
      <c r="D35" s="8">
        <v>25724.55</v>
      </c>
      <c r="E35" s="8">
        <v>26040.175000000003</v>
      </c>
      <c r="F35" s="8">
        <v>26374.524999999998</v>
      </c>
      <c r="G35" s="8">
        <v>26746.85</v>
      </c>
      <c r="H35" s="8">
        <v>27114.9</v>
      </c>
      <c r="I35" s="8">
        <v>27483</v>
      </c>
      <c r="J35" s="8">
        <v>27836.9</v>
      </c>
      <c r="K35" s="8">
        <v>28202</v>
      </c>
      <c r="L35" s="8">
        <v>28582.375</v>
      </c>
      <c r="M35" s="8">
        <v>28907.5</v>
      </c>
      <c r="N35" s="8">
        <v>29306.45</v>
      </c>
      <c r="O35" s="8">
        <v>29763.8</v>
      </c>
      <c r="P35" s="8">
        <v>30173.05</v>
      </c>
      <c r="Q35" s="8">
        <v>30429.725</v>
      </c>
      <c r="R35" s="8">
        <v>30689.75</v>
      </c>
      <c r="S35" s="8">
        <v>30989.725</v>
      </c>
      <c r="T35" s="8">
        <v>31272.075000000004</v>
      </c>
      <c r="U35" s="8">
        <v>31556.45</v>
      </c>
      <c r="V35" s="8">
        <v>31847.25</v>
      </c>
      <c r="W35" s="8">
        <v>32218.375</v>
      </c>
      <c r="X35" s="8">
        <v>32584.525</v>
      </c>
      <c r="Y35" s="8">
        <v>32872.8</v>
      </c>
      <c r="Z35" s="8">
        <v>33190.125</v>
      </c>
      <c r="AA35" s="8">
        <v>33593.05</v>
      </c>
      <c r="AB35" s="8">
        <v>34067.15</v>
      </c>
      <c r="AC35" s="8">
        <v>34614.55</v>
      </c>
      <c r="AD35" s="8">
        <v>35215.25</v>
      </c>
      <c r="AE35" s="8">
        <v>35810.825</v>
      </c>
      <c r="AF35" s="8">
        <v>36415.975</v>
      </c>
      <c r="AG35" s="8">
        <v>37007.95</v>
      </c>
      <c r="AH35" s="8">
        <v>37662.875</v>
      </c>
      <c r="AI35" s="8">
        <v>38207.85</v>
      </c>
      <c r="AJ35" s="8">
        <v>38431.575</v>
      </c>
      <c r="AK35" s="8">
        <v>38479.1</v>
      </c>
    </row>
    <row r="36" spans="2:37" ht="12.75">
      <c r="B36" s="4" t="s">
        <v>374</v>
      </c>
      <c r="C36" t="s">
        <v>165</v>
      </c>
      <c r="D36" s="8">
        <v>13283.525</v>
      </c>
      <c r="E36" s="8">
        <v>13322.8</v>
      </c>
      <c r="F36" s="8">
        <v>13383.3</v>
      </c>
      <c r="G36" s="8">
        <v>13427.725</v>
      </c>
      <c r="H36" s="8">
        <v>13479.9</v>
      </c>
      <c r="I36" s="8">
        <v>13643.15</v>
      </c>
      <c r="J36" s="8">
        <v>13816.05</v>
      </c>
      <c r="K36" s="8">
        <v>13912.35</v>
      </c>
      <c r="L36" s="8">
        <v>14009.075</v>
      </c>
      <c r="M36" s="8">
        <v>14183.925</v>
      </c>
      <c r="N36" s="8">
        <v>14725.775</v>
      </c>
      <c r="O36" s="8">
        <v>15110.1</v>
      </c>
      <c r="P36" s="8">
        <v>15270.675</v>
      </c>
      <c r="Q36" s="8">
        <v>15465.4</v>
      </c>
      <c r="R36" s="8">
        <v>15602.25</v>
      </c>
      <c r="S36" s="8">
        <v>15705.725</v>
      </c>
      <c r="T36" s="8">
        <v>15892.574999999999</v>
      </c>
      <c r="U36" s="8">
        <v>16087.7</v>
      </c>
      <c r="V36" s="8">
        <v>16227.625</v>
      </c>
      <c r="W36" s="8">
        <v>16517.8</v>
      </c>
      <c r="X36" s="8">
        <v>16809.625</v>
      </c>
      <c r="Y36" s="8">
        <v>17081</v>
      </c>
      <c r="Z36" s="8">
        <v>17412.05</v>
      </c>
      <c r="AA36" s="8">
        <v>18002.25</v>
      </c>
      <c r="AB36" s="8">
        <v>18050.675</v>
      </c>
      <c r="AC36" s="8">
        <v>18785.65</v>
      </c>
      <c r="AD36" s="8">
        <v>19538.15</v>
      </c>
      <c r="AE36" s="8">
        <v>20184.524999999998</v>
      </c>
      <c r="AF36" s="8">
        <v>20885.75</v>
      </c>
      <c r="AG36" s="8">
        <v>21584.75</v>
      </c>
      <c r="AH36" s="8">
        <v>22189.9</v>
      </c>
      <c r="AI36" s="8">
        <v>22848.225</v>
      </c>
      <c r="AJ36" s="8">
        <v>23037.475</v>
      </c>
      <c r="AK36" s="8">
        <v>23088.9</v>
      </c>
    </row>
    <row r="37" spans="2:37" ht="12.75">
      <c r="B37" s="4" t="s">
        <v>315</v>
      </c>
      <c r="C37" t="s">
        <v>316</v>
      </c>
      <c r="D37" s="8">
        <v>12594.4</v>
      </c>
      <c r="E37" s="8">
        <v>12398.175</v>
      </c>
      <c r="F37" s="8">
        <v>12227.475</v>
      </c>
      <c r="G37" s="8">
        <v>11894.9</v>
      </c>
      <c r="H37" s="8">
        <v>11588.325</v>
      </c>
      <c r="I37" s="8">
        <v>11481.325</v>
      </c>
      <c r="J37" s="8">
        <v>11421.7</v>
      </c>
      <c r="K37" s="8">
        <v>11118.825</v>
      </c>
      <c r="L37" s="8">
        <v>11004</v>
      </c>
      <c r="M37" s="8">
        <v>11208.8</v>
      </c>
      <c r="N37" s="8">
        <v>11749.05</v>
      </c>
      <c r="O37" s="8">
        <v>12203.625</v>
      </c>
      <c r="P37" s="8">
        <v>12638.224999999999</v>
      </c>
      <c r="Q37" s="8">
        <v>12954.925</v>
      </c>
      <c r="R37" s="8">
        <v>13057.074999999999</v>
      </c>
      <c r="S37" s="8">
        <v>12822.325</v>
      </c>
      <c r="T37" s="8">
        <v>12293.8</v>
      </c>
      <c r="U37" s="8">
        <v>12207.625</v>
      </c>
      <c r="V37" s="8">
        <v>12512.05</v>
      </c>
      <c r="W37" s="8">
        <v>12871.525000000001</v>
      </c>
      <c r="X37" s="8">
        <v>13345.55</v>
      </c>
      <c r="Y37" s="8">
        <v>13904.2</v>
      </c>
      <c r="Z37" s="8">
        <v>14689.825</v>
      </c>
      <c r="AA37" s="8">
        <v>15505.9</v>
      </c>
      <c r="AB37" s="8">
        <v>16146.274999999998</v>
      </c>
      <c r="AC37" s="8">
        <v>16630.325</v>
      </c>
      <c r="AD37" s="8">
        <v>17295.95</v>
      </c>
      <c r="AE37" s="8">
        <v>17970.85</v>
      </c>
      <c r="AF37" s="8">
        <v>18973.25</v>
      </c>
      <c r="AG37" s="8">
        <v>19747.65</v>
      </c>
      <c r="AH37" s="8">
        <v>20356</v>
      </c>
      <c r="AI37" s="8">
        <v>20257.625</v>
      </c>
      <c r="AJ37" s="8">
        <v>18887.975</v>
      </c>
      <c r="AK37" s="8">
        <v>18456.5</v>
      </c>
    </row>
    <row r="38" spans="2:37" ht="12.75">
      <c r="B38" s="4" t="s">
        <v>333</v>
      </c>
      <c r="C38" t="s">
        <v>378</v>
      </c>
      <c r="D38" s="8">
        <v>689.125</v>
      </c>
      <c r="E38" s="8">
        <v>924.625</v>
      </c>
      <c r="F38" s="8">
        <v>1155.825</v>
      </c>
      <c r="G38" s="8">
        <v>1532.825</v>
      </c>
      <c r="H38" s="8">
        <v>1891.575</v>
      </c>
      <c r="I38" s="8">
        <v>2161.825</v>
      </c>
      <c r="J38" s="8">
        <v>2394.35</v>
      </c>
      <c r="K38" s="8">
        <v>2793.525</v>
      </c>
      <c r="L38" s="8">
        <v>3005.075</v>
      </c>
      <c r="M38" s="8">
        <v>2975.125</v>
      </c>
      <c r="N38" s="8">
        <v>2976.7250000000004</v>
      </c>
      <c r="O38" s="8">
        <v>2906.475</v>
      </c>
      <c r="P38" s="8">
        <v>2632.45</v>
      </c>
      <c r="Q38" s="8">
        <v>2510.475</v>
      </c>
      <c r="R38" s="8">
        <v>2545.175</v>
      </c>
      <c r="S38" s="8">
        <v>2883.4</v>
      </c>
      <c r="T38" s="8">
        <v>3598.775</v>
      </c>
      <c r="U38" s="8">
        <v>3880.075</v>
      </c>
      <c r="V38" s="8">
        <v>3715.575</v>
      </c>
      <c r="W38" s="8">
        <v>3646.275</v>
      </c>
      <c r="X38" s="8">
        <v>3464.075</v>
      </c>
      <c r="Y38" s="8">
        <v>3176.8</v>
      </c>
      <c r="Z38" s="8">
        <v>2722.2250000000004</v>
      </c>
      <c r="AA38" s="8">
        <v>2496.35</v>
      </c>
      <c r="AB38" s="8">
        <v>1904.4</v>
      </c>
      <c r="AC38" s="8">
        <v>2155.325</v>
      </c>
      <c r="AD38" s="8">
        <v>2242.2</v>
      </c>
      <c r="AE38" s="8">
        <v>2213.675</v>
      </c>
      <c r="AF38" s="8">
        <v>1912.5</v>
      </c>
      <c r="AG38" s="8">
        <v>1837.1</v>
      </c>
      <c r="AH38" s="8">
        <v>1833.9</v>
      </c>
      <c r="AI38" s="8">
        <v>2590.6</v>
      </c>
      <c r="AJ38" s="8">
        <v>4149.5</v>
      </c>
      <c r="AK38" s="8">
        <v>4632.4</v>
      </c>
    </row>
    <row r="39" spans="2:37" ht="12.75">
      <c r="B39" s="4" t="s">
        <v>287</v>
      </c>
      <c r="C39" t="s">
        <v>288</v>
      </c>
      <c r="D39" s="8">
        <v>12110.4</v>
      </c>
      <c r="E39" s="8">
        <v>12385.474999999999</v>
      </c>
      <c r="F39" s="8">
        <v>12662.35</v>
      </c>
      <c r="G39" s="8">
        <v>12991.9</v>
      </c>
      <c r="H39" s="8">
        <v>13307.125</v>
      </c>
      <c r="I39" s="8">
        <v>13515.625</v>
      </c>
      <c r="J39" s="8">
        <v>13687.774999999998</v>
      </c>
      <c r="K39" s="8">
        <v>13977.6</v>
      </c>
      <c r="L39" s="8">
        <v>14297.2</v>
      </c>
      <c r="M39" s="8">
        <v>14483.7</v>
      </c>
      <c r="N39" s="8">
        <v>14337.525</v>
      </c>
      <c r="O39" s="8">
        <v>14408.85</v>
      </c>
      <c r="P39" s="8">
        <v>14656.224999999999</v>
      </c>
      <c r="Q39" s="8">
        <v>14741.3</v>
      </c>
      <c r="R39" s="8">
        <v>14867.775</v>
      </c>
      <c r="S39" s="8">
        <v>15095.7</v>
      </c>
      <c r="T39" s="8">
        <v>15224.374999999998</v>
      </c>
      <c r="U39" s="8">
        <v>15311.475000000002</v>
      </c>
      <c r="V39" s="8">
        <v>15461.925</v>
      </c>
      <c r="W39" s="8">
        <v>15547.1</v>
      </c>
      <c r="X39" s="8">
        <v>15629.1</v>
      </c>
      <c r="Y39" s="8">
        <v>15677.175000000001</v>
      </c>
      <c r="Z39" s="8">
        <v>15661.05</v>
      </c>
      <c r="AA39" s="8">
        <v>15509.1</v>
      </c>
      <c r="AB39" s="8">
        <v>15976.975</v>
      </c>
      <c r="AC39" s="8">
        <v>15828.95</v>
      </c>
      <c r="AD39" s="8">
        <v>15677.124999999998</v>
      </c>
      <c r="AE39" s="8">
        <v>15626.325</v>
      </c>
      <c r="AF39" s="8">
        <v>15530.225</v>
      </c>
      <c r="AG39" s="8">
        <v>15423.175</v>
      </c>
      <c r="AH39" s="8">
        <v>15472.975</v>
      </c>
      <c r="AI39" s="8">
        <v>15359.6</v>
      </c>
      <c r="AJ39" s="8">
        <v>15394.1</v>
      </c>
      <c r="AK39" s="8">
        <f>AK35-AK36</f>
        <v>15390.199999999997</v>
      </c>
    </row>
    <row r="40" spans="2:36" ht="12.75">
      <c r="B40" s="4" t="s">
        <v>393</v>
      </c>
      <c r="C40" t="s">
        <v>28</v>
      </c>
      <c r="D40" s="8">
        <v>330.6749999999993</v>
      </c>
      <c r="E40" s="8">
        <v>331.9250000000029</v>
      </c>
      <c r="F40" s="8">
        <v>328.87499999999636</v>
      </c>
      <c r="G40" s="8">
        <v>327.22499999999854</v>
      </c>
      <c r="H40" s="8">
        <v>327.8500000000022</v>
      </c>
      <c r="I40" s="8">
        <v>324.2250000000022</v>
      </c>
      <c r="J40" s="8">
        <v>333.07500000000437</v>
      </c>
      <c r="K40" s="8">
        <v>312.0500000000011</v>
      </c>
      <c r="L40" s="8">
        <v>276.0500000000011</v>
      </c>
      <c r="M40" s="8">
        <v>239.9</v>
      </c>
      <c r="N40" s="8">
        <v>243.15</v>
      </c>
      <c r="O40" s="8">
        <v>244.850000000004</v>
      </c>
      <c r="P40" s="8">
        <v>246.1500000000051</v>
      </c>
      <c r="Q40" s="8">
        <v>223.025</v>
      </c>
      <c r="R40" s="8">
        <v>219.70000000000073</v>
      </c>
      <c r="S40" s="8">
        <v>188.29999999999927</v>
      </c>
      <c r="T40" s="8">
        <v>155.12500000000546</v>
      </c>
      <c r="U40" s="8">
        <v>157.25</v>
      </c>
      <c r="V40" s="8">
        <v>157.70000000000437</v>
      </c>
      <c r="W40" s="8">
        <v>153.475</v>
      </c>
      <c r="X40" s="8">
        <v>145.8</v>
      </c>
      <c r="Y40" s="8">
        <v>114.675</v>
      </c>
      <c r="Z40" s="8">
        <v>117.025</v>
      </c>
      <c r="AA40" s="8">
        <v>81.675</v>
      </c>
      <c r="AB40" s="8">
        <v>39.525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</row>
    <row r="41" spans="2:37" ht="12.75">
      <c r="B41" s="4" t="s">
        <v>129</v>
      </c>
      <c r="C41" t="s">
        <v>130</v>
      </c>
      <c r="N41" s="27">
        <v>186.43355730614766</v>
      </c>
      <c r="O41" s="8">
        <v>211.675</v>
      </c>
      <c r="P41" s="8">
        <v>207.75</v>
      </c>
      <c r="Q41" s="8">
        <v>189</v>
      </c>
      <c r="R41" s="8">
        <v>167.65</v>
      </c>
      <c r="S41" s="8">
        <v>180</v>
      </c>
      <c r="T41" s="8">
        <v>172</v>
      </c>
      <c r="U41" s="8">
        <v>181.75</v>
      </c>
      <c r="V41" s="8">
        <v>189.2</v>
      </c>
      <c r="W41" s="8">
        <v>197.225</v>
      </c>
      <c r="X41" s="8">
        <v>211.85</v>
      </c>
      <c r="Y41" s="8">
        <v>220.9</v>
      </c>
      <c r="Z41" s="8">
        <v>246.4</v>
      </c>
      <c r="AA41" s="8">
        <v>279</v>
      </c>
      <c r="AB41" s="8">
        <v>289.525</v>
      </c>
      <c r="AC41" s="8">
        <v>277.2</v>
      </c>
      <c r="AD41" s="8">
        <v>303.4</v>
      </c>
      <c r="AE41" s="8">
        <v>353.5</v>
      </c>
      <c r="AF41" s="8">
        <v>494.975</v>
      </c>
      <c r="AG41" s="8">
        <v>493.225</v>
      </c>
      <c r="AH41" s="8">
        <v>525.3</v>
      </c>
      <c r="AI41" s="8">
        <v>514.425</v>
      </c>
      <c r="AJ41" s="8">
        <v>435.6</v>
      </c>
      <c r="AK41" s="27">
        <v>401.775</v>
      </c>
    </row>
    <row r="42" spans="2:37" ht="12.75">
      <c r="B42" s="4" t="s">
        <v>78</v>
      </c>
      <c r="C42" t="s">
        <v>134</v>
      </c>
      <c r="N42" s="23">
        <f>N41/N37</f>
        <v>0.015867968670330596</v>
      </c>
      <c r="O42" s="23">
        <f>O41/O37</f>
        <v>0.01734525602023989</v>
      </c>
      <c r="P42" s="23">
        <f aca="true" t="shared" si="1" ref="P42:AK42">P41/P37</f>
        <v>0.016438226095832287</v>
      </c>
      <c r="Q42" s="23">
        <f t="shared" si="1"/>
        <v>0.014589046250750198</v>
      </c>
      <c r="R42" s="23">
        <f t="shared" si="1"/>
        <v>0.01283978226363868</v>
      </c>
      <c r="S42" s="23">
        <f t="shared" si="1"/>
        <v>0.014038015726477062</v>
      </c>
      <c r="T42" s="23">
        <f t="shared" si="1"/>
        <v>0.013990792106590315</v>
      </c>
      <c r="U42" s="23">
        <f t="shared" si="1"/>
        <v>0.014888235836208926</v>
      </c>
      <c r="V42" s="23">
        <f t="shared" si="1"/>
        <v>0.01512142294827786</v>
      </c>
      <c r="W42" s="23">
        <f t="shared" si="1"/>
        <v>0.015322582211509513</v>
      </c>
      <c r="X42" s="23">
        <f t="shared" si="1"/>
        <v>0.01587420525943105</v>
      </c>
      <c r="Y42" s="23">
        <f t="shared" si="1"/>
        <v>0.015887285856072266</v>
      </c>
      <c r="Z42" s="23">
        <f t="shared" si="1"/>
        <v>0.016773515001029624</v>
      </c>
      <c r="AA42" s="23">
        <f t="shared" si="1"/>
        <v>0.017993150994137716</v>
      </c>
      <c r="AB42" s="23">
        <f t="shared" si="1"/>
        <v>0.017931380457721673</v>
      </c>
      <c r="AC42" s="23">
        <f t="shared" si="1"/>
        <v>0.016668345326985492</v>
      </c>
      <c r="AD42" s="23">
        <f t="shared" si="1"/>
        <v>0.0175416788323278</v>
      </c>
      <c r="AE42" s="23">
        <f t="shared" si="1"/>
        <v>0.019670744566895836</v>
      </c>
      <c r="AF42" s="23">
        <f t="shared" si="1"/>
        <v>0.026088045010738803</v>
      </c>
      <c r="AG42" s="23">
        <f t="shared" si="1"/>
        <v>0.024976389595724048</v>
      </c>
      <c r="AH42" s="23">
        <f t="shared" si="1"/>
        <v>0.025805659265081545</v>
      </c>
      <c r="AI42" s="23">
        <f t="shared" si="1"/>
        <v>0.02539414171207138</v>
      </c>
      <c r="AJ42" s="23">
        <f t="shared" si="1"/>
        <v>0.02306229227855289</v>
      </c>
      <c r="AK42" s="23">
        <f t="shared" si="1"/>
        <v>0.021768753555657896</v>
      </c>
    </row>
    <row r="43" spans="2:37" ht="12.75">
      <c r="B43" s="4" t="s">
        <v>131</v>
      </c>
      <c r="C43" t="s">
        <v>132</v>
      </c>
      <c r="N43" s="26">
        <v>37.02414568345323</v>
      </c>
      <c r="O43" s="7">
        <v>37.225</v>
      </c>
      <c r="P43" s="7">
        <v>37.35</v>
      </c>
      <c r="Q43" s="7">
        <v>37.4</v>
      </c>
      <c r="R43" s="7">
        <v>37.175</v>
      </c>
      <c r="S43" s="7">
        <v>36.75</v>
      </c>
      <c r="T43" s="7">
        <v>36.65</v>
      </c>
      <c r="U43" s="7">
        <v>36.85</v>
      </c>
      <c r="V43" s="7">
        <v>36.675</v>
      </c>
      <c r="W43" s="7">
        <v>36.7</v>
      </c>
      <c r="X43" s="7">
        <v>36.625</v>
      </c>
      <c r="Y43" s="7">
        <v>36.75</v>
      </c>
      <c r="Z43" s="7">
        <v>36.2</v>
      </c>
      <c r="AA43" s="7">
        <v>35.9</v>
      </c>
      <c r="AB43" s="7">
        <v>35.95</v>
      </c>
      <c r="AC43" s="7">
        <v>35.675</v>
      </c>
      <c r="AD43" s="7">
        <v>35.45</v>
      </c>
      <c r="AE43" s="7">
        <v>35.25</v>
      </c>
      <c r="AF43" s="7">
        <v>34.85</v>
      </c>
      <c r="AG43" s="7">
        <v>35.1</v>
      </c>
      <c r="AH43" s="7">
        <v>34.725</v>
      </c>
      <c r="AI43" s="7">
        <v>34.65</v>
      </c>
      <c r="AJ43" s="7">
        <v>34.275</v>
      </c>
      <c r="AK43">
        <v>34.3</v>
      </c>
    </row>
    <row r="44" spans="2:36" ht="12.75">
      <c r="B44" s="4"/>
      <c r="C44" t="s">
        <v>235</v>
      </c>
      <c r="O44" s="7">
        <v>38.28899727615785</v>
      </c>
      <c r="P44" s="7">
        <v>38.35428233168209</v>
      </c>
      <c r="Q44" s="7">
        <v>38.39130531735896</v>
      </c>
      <c r="R44" s="7">
        <v>38.126493969930934</v>
      </c>
      <c r="S44" s="7">
        <v>37.99740481206618</v>
      </c>
      <c r="T44" s="7">
        <v>37.98006460724738</v>
      </c>
      <c r="U44" s="7">
        <v>38.2608910228711</v>
      </c>
      <c r="V44" s="7">
        <v>38.240080156862405</v>
      </c>
      <c r="W44" s="7">
        <v>38.338690536309464</v>
      </c>
      <c r="X44" s="7">
        <v>38.35277404953595</v>
      </c>
      <c r="Y44" s="7">
        <v>38.44953025295873</v>
      </c>
      <c r="Z44" s="7">
        <v>37.890727913521665</v>
      </c>
      <c r="AA44" s="7">
        <v>37.54579819205914</v>
      </c>
      <c r="AB44" s="7">
        <v>37.59589926169211</v>
      </c>
      <c r="AC44" s="7">
        <v>37.33675429512288</v>
      </c>
      <c r="AD44" s="7">
        <v>37.11602100372099</v>
      </c>
      <c r="AE44" s="7">
        <v>37.005382859913006</v>
      </c>
      <c r="AF44" s="7">
        <v>35.5380253692922</v>
      </c>
      <c r="AG44" s="7">
        <v>35.509329836352215</v>
      </c>
      <c r="AH44" s="7">
        <v>35.100268414516655</v>
      </c>
      <c r="AI44" s="7">
        <v>35.395386983622274</v>
      </c>
      <c r="AJ44" s="7">
        <v>35.31282031825045</v>
      </c>
    </row>
    <row r="45" spans="2:36" ht="12.75">
      <c r="B45" s="4"/>
      <c r="C45" t="s">
        <v>294</v>
      </c>
      <c r="O45" s="7">
        <v>17.047746650426312</v>
      </c>
      <c r="P45" s="7">
        <v>16.92462076018408</v>
      </c>
      <c r="Q45" s="7">
        <v>16.906899656244885</v>
      </c>
      <c r="R45" s="7">
        <v>16.718964717784424</v>
      </c>
      <c r="S45" s="7">
        <v>16.87803888419273</v>
      </c>
      <c r="T45" s="7">
        <v>16.87687345236544</v>
      </c>
      <c r="U45" s="7">
        <v>16.843788781335316</v>
      </c>
      <c r="V45" s="7">
        <v>16.674623526844172</v>
      </c>
      <c r="W45" s="7">
        <v>16.57560975609756</v>
      </c>
      <c r="X45" s="7">
        <v>16.549062270889006</v>
      </c>
      <c r="Y45" s="7">
        <v>16.544759043106435</v>
      </c>
      <c r="Z45" s="7">
        <v>16.711372817235556</v>
      </c>
      <c r="AA45" s="7">
        <v>16.500203707476064</v>
      </c>
      <c r="AB45" s="7">
        <v>16.64368485413149</v>
      </c>
      <c r="AC45" s="7">
        <v>16.720988585982454</v>
      </c>
      <c r="AD45" s="7">
        <v>16.599416135881107</v>
      </c>
      <c r="AE45" s="7">
        <v>16.67524100410423</v>
      </c>
      <c r="AF45" s="7">
        <v>16.395907236372548</v>
      </c>
      <c r="AG45" s="7">
        <v>16.521979883536265</v>
      </c>
      <c r="AH45" s="7">
        <v>16.60299328803102</v>
      </c>
      <c r="AI45" s="7">
        <v>16.712667491238918</v>
      </c>
      <c r="AJ45" s="7">
        <v>16.5649099924433</v>
      </c>
    </row>
    <row r="46" spans="2:36" ht="12.75">
      <c r="B46" s="4"/>
      <c r="C46" t="s">
        <v>298</v>
      </c>
      <c r="O46" s="47">
        <f>O43/O44</f>
        <v>0.9722114092337334</v>
      </c>
      <c r="P46" s="47">
        <f aca="true" t="shared" si="2" ref="P46:AH46">P43/P44</f>
        <v>0.9738156401155623</v>
      </c>
      <c r="Q46" s="47">
        <f t="shared" si="2"/>
        <v>0.9741789108454529</v>
      </c>
      <c r="R46" s="47">
        <f t="shared" si="2"/>
        <v>0.9750437590542328</v>
      </c>
      <c r="S46" s="47">
        <f t="shared" si="2"/>
        <v>0.9671713155612653</v>
      </c>
      <c r="T46" s="47">
        <f t="shared" si="2"/>
        <v>0.9649799277330988</v>
      </c>
      <c r="U46" s="47">
        <f t="shared" si="2"/>
        <v>0.9631244598556862</v>
      </c>
      <c r="V46" s="47">
        <f t="shared" si="2"/>
        <v>0.9590722574209473</v>
      </c>
      <c r="W46" s="47">
        <f t="shared" si="2"/>
        <v>0.9572575246210482</v>
      </c>
      <c r="X46" s="47">
        <f t="shared" si="2"/>
        <v>0.9549504803145561</v>
      </c>
      <c r="Y46" s="47">
        <f t="shared" si="2"/>
        <v>0.9557984130943199</v>
      </c>
      <c r="Z46" s="47">
        <f t="shared" si="2"/>
        <v>0.9553788484248593</v>
      </c>
      <c r="AA46" s="47">
        <f t="shared" si="2"/>
        <v>0.9561655825336209</v>
      </c>
      <c r="AB46" s="47">
        <f t="shared" si="2"/>
        <v>0.9562213088657471</v>
      </c>
      <c r="AC46" s="47">
        <f t="shared" si="2"/>
        <v>0.9554928025615781</v>
      </c>
      <c r="AD46" s="47">
        <f t="shared" si="2"/>
        <v>0.9551131571039374</v>
      </c>
      <c r="AE46" s="47">
        <f t="shared" si="2"/>
        <v>0.9525641211021069</v>
      </c>
      <c r="AF46" s="47">
        <f t="shared" si="2"/>
        <v>0.9806397411746262</v>
      </c>
      <c r="AG46" s="47">
        <f t="shared" si="2"/>
        <v>0.9884726116139436</v>
      </c>
      <c r="AH46" s="47">
        <f t="shared" si="2"/>
        <v>0.9893086739370502</v>
      </c>
      <c r="AI46" s="47">
        <f>AI43/AI44</f>
        <v>0.9789411263121047</v>
      </c>
      <c r="AJ46" s="47">
        <f>AJ43/AJ44</f>
        <v>0.9706106646567086</v>
      </c>
    </row>
    <row r="48" ht="12.75">
      <c r="B48" s="1" t="s">
        <v>406</v>
      </c>
    </row>
    <row r="49" spans="4:31" ht="12.75">
      <c r="D49" s="6">
        <v>1977</v>
      </c>
      <c r="E49" s="6">
        <v>1978</v>
      </c>
      <c r="F49" s="6">
        <v>1979</v>
      </c>
      <c r="G49" s="6">
        <v>1980</v>
      </c>
      <c r="H49" s="6">
        <v>1981</v>
      </c>
      <c r="I49" s="6">
        <v>1982</v>
      </c>
      <c r="J49" s="6">
        <v>1983</v>
      </c>
      <c r="K49" s="6">
        <v>1984</v>
      </c>
      <c r="L49" s="6">
        <v>1985</v>
      </c>
      <c r="M49" s="6">
        <v>1986</v>
      </c>
      <c r="N49" s="6">
        <v>1987</v>
      </c>
      <c r="O49" s="6">
        <v>1988</v>
      </c>
      <c r="P49" s="6">
        <v>1989</v>
      </c>
      <c r="Q49" s="6">
        <v>1990</v>
      </c>
      <c r="R49" s="6">
        <v>1991</v>
      </c>
      <c r="S49" s="6">
        <v>1992</v>
      </c>
      <c r="T49" s="6">
        <v>1993</v>
      </c>
      <c r="U49" s="6">
        <v>1994</v>
      </c>
      <c r="V49" s="6">
        <v>1995</v>
      </c>
      <c r="W49" s="6">
        <v>1996</v>
      </c>
      <c r="X49" s="6">
        <v>1997</v>
      </c>
      <c r="Y49" s="6">
        <v>1998</v>
      </c>
      <c r="Z49" s="6">
        <v>1999</v>
      </c>
      <c r="AA49" s="6">
        <v>2000</v>
      </c>
      <c r="AB49" s="6">
        <v>2001</v>
      </c>
      <c r="AC49" s="6">
        <v>2002</v>
      </c>
      <c r="AD49" s="6">
        <v>2003</v>
      </c>
      <c r="AE49" s="6">
        <v>2004</v>
      </c>
    </row>
    <row r="50" spans="2:31" ht="12.75">
      <c r="B50" s="4" t="s">
        <v>306</v>
      </c>
      <c r="C50" t="s">
        <v>307</v>
      </c>
      <c r="D50" s="7">
        <v>686.0221558427836</v>
      </c>
      <c r="E50" s="7">
        <v>915.2100099355671</v>
      </c>
      <c r="F50" s="7">
        <v>1136.7671506726806</v>
      </c>
      <c r="G50" s="7">
        <v>1500.3285926005155</v>
      </c>
      <c r="H50" s="7">
        <v>1841.2453137371135</v>
      </c>
      <c r="I50" s="7">
        <v>2094.1795824948454</v>
      </c>
      <c r="J50" s="7">
        <v>2306.390236360825</v>
      </c>
      <c r="K50" s="7">
        <v>2671.442946188144</v>
      </c>
      <c r="L50" s="7">
        <v>2854.2833851108244</v>
      </c>
      <c r="M50" s="7">
        <v>2808.5034440386603</v>
      </c>
      <c r="N50" s="7">
        <v>2792.370200708763</v>
      </c>
      <c r="O50" s="7">
        <v>2704.4878816816495</v>
      </c>
      <c r="P50" s="7">
        <v>2428.0213641022165</v>
      </c>
      <c r="Q50" s="7">
        <v>2296.889150738144</v>
      </c>
      <c r="R50" s="7">
        <v>2312.992792350464</v>
      </c>
      <c r="S50" s="7">
        <v>2601.9699285272163</v>
      </c>
      <c r="T50" s="7">
        <v>3230.1948333969585</v>
      </c>
      <c r="U50" s="7">
        <v>3454.9926156249485</v>
      </c>
      <c r="V50" s="7">
        <v>3278.665663525206</v>
      </c>
      <c r="W50" s="7">
        <v>3191.7806057734015</v>
      </c>
      <c r="X50" s="7">
        <v>3006.637579068144</v>
      </c>
      <c r="Y50" s="7">
        <v>2726.8022703040724</v>
      </c>
      <c r="Z50" s="7">
        <v>2310.287963675361</v>
      </c>
      <c r="AA50" s="7">
        <v>2095.301346753042</v>
      </c>
      <c r="AB50" s="7">
        <v>1905.65</v>
      </c>
      <c r="AC50" s="7">
        <v>2156.25</v>
      </c>
      <c r="AD50" s="7">
        <v>2243.025</v>
      </c>
      <c r="AE50" s="7">
        <v>2214.25</v>
      </c>
    </row>
    <row r="51" spans="2:31" ht="12.75">
      <c r="B51" s="4" t="s">
        <v>308</v>
      </c>
      <c r="C51" t="s">
        <v>326</v>
      </c>
      <c r="D51" s="7">
        <v>689.125</v>
      </c>
      <c r="E51" s="7">
        <v>924.625</v>
      </c>
      <c r="F51" s="7">
        <v>1155.825</v>
      </c>
      <c r="G51" s="7">
        <v>1532.825</v>
      </c>
      <c r="H51" s="7">
        <v>1891.575</v>
      </c>
      <c r="I51" s="7">
        <v>2161.825</v>
      </c>
      <c r="J51" s="7">
        <v>2394.35</v>
      </c>
      <c r="K51" s="7">
        <v>2793.525</v>
      </c>
      <c r="L51" s="7">
        <v>3005.075</v>
      </c>
      <c r="M51" s="7">
        <v>2975.125</v>
      </c>
      <c r="N51" s="7">
        <v>2976.7250000000004</v>
      </c>
      <c r="O51" s="7">
        <v>2906.475</v>
      </c>
      <c r="P51" s="7">
        <v>2632.45</v>
      </c>
      <c r="Q51" s="7">
        <v>2510.475</v>
      </c>
      <c r="R51" s="7">
        <v>2545.175</v>
      </c>
      <c r="S51" s="7">
        <v>2883.4</v>
      </c>
      <c r="T51" s="7">
        <v>3598.775</v>
      </c>
      <c r="U51" s="7">
        <v>3880.075</v>
      </c>
      <c r="V51" s="7">
        <v>3715.575</v>
      </c>
      <c r="W51" s="7">
        <v>3646.275</v>
      </c>
      <c r="X51" s="7">
        <v>3464.075</v>
      </c>
      <c r="Y51" s="7">
        <v>3176.8</v>
      </c>
      <c r="Z51" s="7">
        <v>2722.2250000000004</v>
      </c>
      <c r="AA51" s="7">
        <v>2496.35</v>
      </c>
      <c r="AB51" s="7">
        <v>2384.5216275000002</v>
      </c>
      <c r="AC51" s="7">
        <v>2529.645445</v>
      </c>
      <c r="AD51" s="7">
        <v>2635.5073975</v>
      </c>
      <c r="AE51" s="7">
        <v>2589.5721500000004</v>
      </c>
    </row>
    <row r="55" ht="12.75">
      <c r="C55" s="1" t="s">
        <v>33</v>
      </c>
    </row>
    <row r="56" spans="2:31" ht="12.75">
      <c r="B56" t="s">
        <v>34</v>
      </c>
      <c r="C56" s="21" t="s">
        <v>37</v>
      </c>
      <c r="D56" s="6">
        <v>1977</v>
      </c>
      <c r="E56" s="6">
        <v>1978</v>
      </c>
      <c r="F56" s="6">
        <v>1979</v>
      </c>
      <c r="G56" s="6">
        <v>1980</v>
      </c>
      <c r="H56" s="6">
        <v>1981</v>
      </c>
      <c r="I56" s="6">
        <v>1982</v>
      </c>
      <c r="J56" s="6">
        <v>1983</v>
      </c>
      <c r="K56" s="6">
        <v>1984</v>
      </c>
      <c r="L56" s="6">
        <v>1985</v>
      </c>
      <c r="M56" s="6">
        <v>1986</v>
      </c>
      <c r="N56" s="6">
        <v>1987</v>
      </c>
      <c r="O56" s="6">
        <v>1988</v>
      </c>
      <c r="P56" s="6">
        <v>1989</v>
      </c>
      <c r="Q56" s="6">
        <v>1990</v>
      </c>
      <c r="R56" s="6">
        <v>1991</v>
      </c>
      <c r="S56" s="6">
        <v>1992</v>
      </c>
      <c r="T56" s="6">
        <v>1993</v>
      </c>
      <c r="U56" s="6">
        <v>1994</v>
      </c>
      <c r="V56" s="6">
        <v>1995</v>
      </c>
      <c r="W56" s="6">
        <v>1996</v>
      </c>
      <c r="X56" s="6">
        <v>1997</v>
      </c>
      <c r="Y56" s="6">
        <v>1998</v>
      </c>
      <c r="Z56" s="6">
        <v>1999</v>
      </c>
      <c r="AA56" s="6">
        <v>2000</v>
      </c>
      <c r="AB56" s="6">
        <v>2001</v>
      </c>
      <c r="AC56" s="6">
        <v>2002</v>
      </c>
      <c r="AD56" s="6">
        <v>2003</v>
      </c>
      <c r="AE56" s="6">
        <v>2004</v>
      </c>
    </row>
    <row r="57" spans="2:31" ht="12.75">
      <c r="B57" t="s">
        <v>35</v>
      </c>
      <c r="C57" s="21" t="s">
        <v>39</v>
      </c>
      <c r="D57" t="s">
        <v>41</v>
      </c>
      <c r="N57" s="7">
        <v>7409.8</v>
      </c>
      <c r="O57" s="7">
        <v>10003.3</v>
      </c>
      <c r="P57" s="7">
        <v>9278.1</v>
      </c>
      <c r="Q57" s="7">
        <v>8981.6</v>
      </c>
      <c r="R57" s="7">
        <v>9163.1</v>
      </c>
      <c r="S57" s="7">
        <v>10236.3</v>
      </c>
      <c r="T57" s="7">
        <v>12995.4</v>
      </c>
      <c r="U57" s="7">
        <v>13876.2</v>
      </c>
      <c r="V57" s="7">
        <v>13072.6</v>
      </c>
      <c r="W57" s="7">
        <v>12734</v>
      </c>
      <c r="X57" s="7">
        <v>11944.4</v>
      </c>
      <c r="Y57" s="7">
        <v>10757.4</v>
      </c>
      <c r="Z57" s="7">
        <v>9070.1</v>
      </c>
      <c r="AA57" s="7">
        <v>8305.6</v>
      </c>
      <c r="AB57" s="7">
        <v>5699.4</v>
      </c>
      <c r="AC57" s="7">
        <v>6552.8</v>
      </c>
      <c r="AD57" s="7">
        <v>6630.8</v>
      </c>
      <c r="AE57" s="7">
        <v>6487.4</v>
      </c>
    </row>
    <row r="58" spans="14:31" ht="12.75">
      <c r="N58" s="24">
        <v>0.8345309156436536</v>
      </c>
      <c r="O58" s="24">
        <v>0.8604323106168125</v>
      </c>
      <c r="P58" s="24">
        <v>0.8811278466827479</v>
      </c>
      <c r="Q58" s="24">
        <v>0.8944124119937459</v>
      </c>
      <c r="R58" s="24">
        <v>0.9000461657842781</v>
      </c>
      <c r="S58" s="24">
        <v>0.8875199417354511</v>
      </c>
      <c r="T58" s="24">
        <v>0.9027655243798237</v>
      </c>
      <c r="U58" s="24">
        <v>0.894067769308583</v>
      </c>
      <c r="V58" s="24">
        <v>0.8795812222872638</v>
      </c>
      <c r="W58" s="24">
        <v>0.8730828036832109</v>
      </c>
      <c r="X58" s="24">
        <v>0.8620194424196937</v>
      </c>
      <c r="Y58" s="24">
        <v>0.8465594308738353</v>
      </c>
      <c r="Z58" s="24">
        <v>0.832967517380084</v>
      </c>
      <c r="AA58" s="24">
        <v>0.8317743906102911</v>
      </c>
      <c r="AB58" s="24">
        <v>0.7481884057971014</v>
      </c>
      <c r="AC58" s="24">
        <v>0.7600709869741223</v>
      </c>
      <c r="AD58" s="24">
        <v>0.7393185264472393</v>
      </c>
      <c r="AE58" s="24">
        <v>0.7326504568195423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Q15"/>
  <sheetViews>
    <sheetView zoomScalePageLayoutView="0" workbookViewId="0" topLeftCell="A1">
      <pane xSplit="16515" topLeftCell="O1" activePane="topLeft" state="split"/>
      <selection pane="topLeft" activeCell="C14" sqref="C14"/>
      <selection pane="topRight" activeCell="I1" sqref="I1"/>
    </sheetView>
  </sheetViews>
  <sheetFormatPr defaultColWidth="11.00390625" defaultRowHeight="12.75"/>
  <cols>
    <col min="1" max="1" width="7.875" style="0" customWidth="1"/>
    <col min="2" max="2" width="42.125" style="0" customWidth="1"/>
  </cols>
  <sheetData>
    <row r="2" ht="12.75">
      <c r="B2" s="1" t="s">
        <v>240</v>
      </c>
    </row>
    <row r="3" ht="12.75">
      <c r="B3" t="s">
        <v>372</v>
      </c>
    </row>
    <row r="5" spans="3:17" ht="12.75">
      <c r="C5" s="6">
        <v>1964</v>
      </c>
      <c r="D5" s="6">
        <v>1965</v>
      </c>
      <c r="E5" s="6">
        <v>1966</v>
      </c>
      <c r="F5" s="6">
        <v>1967</v>
      </c>
      <c r="G5" s="6">
        <v>1968</v>
      </c>
      <c r="H5" s="6">
        <v>1969</v>
      </c>
      <c r="I5" s="6">
        <v>1970</v>
      </c>
      <c r="J5" s="6">
        <v>1971</v>
      </c>
      <c r="K5" s="6">
        <v>1972</v>
      </c>
      <c r="L5" s="6">
        <v>1973</v>
      </c>
      <c r="M5" s="6">
        <v>1974</v>
      </c>
      <c r="N5" s="6">
        <v>1975</v>
      </c>
      <c r="O5" s="6">
        <v>1976</v>
      </c>
      <c r="P5" s="6">
        <v>1977</v>
      </c>
      <c r="Q5" s="6">
        <v>1978</v>
      </c>
    </row>
    <row r="6" spans="1:17" ht="12.75">
      <c r="A6" s="4" t="s">
        <v>169</v>
      </c>
      <c r="B6" t="s">
        <v>289</v>
      </c>
      <c r="C6" s="7">
        <v>23241.7</v>
      </c>
      <c r="D6" s="7">
        <v>23474</v>
      </c>
      <c r="E6" s="7">
        <v>23726.4</v>
      </c>
      <c r="F6" s="7">
        <v>23995.9</v>
      </c>
      <c r="G6" s="7">
        <v>24262.7</v>
      </c>
      <c r="H6" s="7">
        <v>24476.6</v>
      </c>
      <c r="I6" s="7">
        <v>24669.7</v>
      </c>
      <c r="J6" s="7">
        <v>24900.3</v>
      </c>
      <c r="K6" s="7">
        <v>25173.9</v>
      </c>
      <c r="L6" s="7">
        <v>25455.5</v>
      </c>
      <c r="M6" s="7">
        <v>25756.2</v>
      </c>
      <c r="N6" s="7">
        <v>26091</v>
      </c>
      <c r="O6" s="7">
        <v>26452.9</v>
      </c>
      <c r="P6" s="7">
        <v>26827</v>
      </c>
      <c r="Q6" s="7">
        <v>27236.2</v>
      </c>
    </row>
    <row r="7" spans="1:17" ht="12.75">
      <c r="A7" s="4" t="s">
        <v>291</v>
      </c>
      <c r="B7" t="s">
        <v>292</v>
      </c>
      <c r="C7" s="7">
        <v>514.233</v>
      </c>
      <c r="D7" s="7">
        <v>515.562</v>
      </c>
      <c r="E7" s="7">
        <v>521.639</v>
      </c>
      <c r="F7" s="7">
        <v>532.758</v>
      </c>
      <c r="G7" s="7">
        <v>543.776</v>
      </c>
      <c r="H7" s="7">
        <v>553.807</v>
      </c>
      <c r="I7" s="7">
        <v>563.588</v>
      </c>
      <c r="J7" s="7">
        <v>587.554</v>
      </c>
      <c r="K7" s="7">
        <v>610.61</v>
      </c>
      <c r="L7" s="7">
        <v>615.752</v>
      </c>
      <c r="M7" s="7">
        <v>620.91</v>
      </c>
      <c r="N7" s="7">
        <v>621.115</v>
      </c>
      <c r="O7" s="7">
        <v>618.909</v>
      </c>
      <c r="P7" s="7">
        <v>626.964</v>
      </c>
      <c r="Q7" s="7">
        <v>646.013</v>
      </c>
    </row>
    <row r="8" spans="1:17" ht="12.75">
      <c r="A8" s="4" t="s">
        <v>293</v>
      </c>
      <c r="B8" t="s">
        <v>162</v>
      </c>
      <c r="C8" s="7"/>
      <c r="D8" s="7"/>
      <c r="E8" s="7"/>
      <c r="F8" s="7"/>
      <c r="G8" s="7"/>
      <c r="H8" s="7"/>
      <c r="I8" s="7"/>
      <c r="J8" s="7">
        <v>562.359</v>
      </c>
      <c r="K8" s="7">
        <v>586.613</v>
      </c>
      <c r="L8" s="7">
        <v>609.559</v>
      </c>
      <c r="M8" s="7">
        <v>614.834</v>
      </c>
      <c r="N8" s="7">
        <v>620.481</v>
      </c>
      <c r="O8" s="7">
        <v>621.226</v>
      </c>
      <c r="P8" s="7">
        <v>619.537</v>
      </c>
      <c r="Q8" s="7">
        <v>627.732</v>
      </c>
    </row>
    <row r="9" spans="1:17" ht="12.75">
      <c r="A9" s="4" t="s">
        <v>374</v>
      </c>
      <c r="B9" t="s">
        <v>165</v>
      </c>
      <c r="C9" s="7">
        <v>12114</v>
      </c>
      <c r="D9" s="7">
        <v>12370.9</v>
      </c>
      <c r="E9" s="7">
        <v>12448</v>
      </c>
      <c r="F9" s="7">
        <v>12532</v>
      </c>
      <c r="G9" s="7">
        <v>12591.9</v>
      </c>
      <c r="H9" s="7">
        <v>12648.6</v>
      </c>
      <c r="I9" s="7">
        <v>12658.5</v>
      </c>
      <c r="J9" s="7">
        <v>12812.2</v>
      </c>
      <c r="K9" s="7">
        <v>13117</v>
      </c>
      <c r="L9" s="7">
        <v>13427.9</v>
      </c>
      <c r="M9" s="7">
        <v>13627.6</v>
      </c>
      <c r="N9" s="7">
        <v>13510.8</v>
      </c>
      <c r="O9" s="7">
        <v>13402.1</v>
      </c>
      <c r="P9" s="7">
        <v>13532.3</v>
      </c>
      <c r="Q9" s="7">
        <v>13639.6</v>
      </c>
    </row>
    <row r="10" spans="1:17" ht="12.75">
      <c r="A10" s="4" t="s">
        <v>315</v>
      </c>
      <c r="B10" t="s">
        <v>316</v>
      </c>
      <c r="C10" s="7">
        <v>11864.8</v>
      </c>
      <c r="D10" s="7">
        <v>12156.8</v>
      </c>
      <c r="E10" s="7">
        <v>12291.1</v>
      </c>
      <c r="F10" s="7">
        <v>12367</v>
      </c>
      <c r="G10" s="7">
        <v>12426.1</v>
      </c>
      <c r="H10" s="7">
        <v>12504.2</v>
      </c>
      <c r="I10" s="7">
        <v>12501.3</v>
      </c>
      <c r="J10" s="7">
        <v>12599</v>
      </c>
      <c r="K10" s="7">
        <v>12825.3</v>
      </c>
      <c r="L10" s="7">
        <v>13053.5</v>
      </c>
      <c r="M10" s="7">
        <v>13222.1</v>
      </c>
      <c r="N10" s="7">
        <v>13000.3</v>
      </c>
      <c r="O10" s="7">
        <v>12761.5</v>
      </c>
      <c r="P10" s="7">
        <v>12755.8</v>
      </c>
      <c r="Q10" s="7">
        <v>12604.6</v>
      </c>
    </row>
    <row r="11" spans="1:17" ht="12.75">
      <c r="A11" s="4" t="s">
        <v>333</v>
      </c>
      <c r="B11" t="s">
        <v>378</v>
      </c>
      <c r="C11" s="7">
        <v>249.2</v>
      </c>
      <c r="D11" s="7">
        <v>214.1</v>
      </c>
      <c r="E11" s="7">
        <v>156.9</v>
      </c>
      <c r="F11" s="7">
        <v>165</v>
      </c>
      <c r="G11" s="7">
        <v>165.8</v>
      </c>
      <c r="H11" s="7">
        <v>144.4</v>
      </c>
      <c r="I11" s="7">
        <v>157.2</v>
      </c>
      <c r="J11" s="7">
        <v>213.2</v>
      </c>
      <c r="K11" s="7">
        <v>291.7</v>
      </c>
      <c r="L11" s="7">
        <v>374.4</v>
      </c>
      <c r="M11" s="7">
        <v>405.5</v>
      </c>
      <c r="N11" s="7">
        <v>510.5</v>
      </c>
      <c r="O11" s="7">
        <v>640.6</v>
      </c>
      <c r="P11" s="7">
        <v>776.5</v>
      </c>
      <c r="Q11" s="7">
        <v>1035</v>
      </c>
    </row>
    <row r="12" spans="1:17" ht="12.75">
      <c r="A12" s="4" t="s">
        <v>393</v>
      </c>
      <c r="B12" t="s">
        <v>211</v>
      </c>
      <c r="C12" s="7">
        <v>213.38325</v>
      </c>
      <c r="D12" s="7">
        <v>234.9515</v>
      </c>
      <c r="E12" s="7">
        <v>243.80475</v>
      </c>
      <c r="F12" s="7">
        <v>247.4585</v>
      </c>
      <c r="G12" s="7">
        <v>247.64375</v>
      </c>
      <c r="H12" s="7">
        <v>255.60425</v>
      </c>
      <c r="I12" s="7">
        <v>273.304</v>
      </c>
      <c r="J12" s="7">
        <v>284.502</v>
      </c>
      <c r="K12" s="7">
        <v>287.9035</v>
      </c>
      <c r="L12" s="7">
        <v>291.72675</v>
      </c>
      <c r="M12" s="7">
        <v>298.2015</v>
      </c>
      <c r="N12" s="7">
        <v>307.15325</v>
      </c>
      <c r="O12" s="7">
        <v>313.76475</v>
      </c>
      <c r="P12" s="7">
        <v>332.51325</v>
      </c>
      <c r="Q12" s="7">
        <v>334.16975</v>
      </c>
    </row>
    <row r="13" spans="1:17" ht="12.75">
      <c r="A13" s="4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2:17" ht="12.75">
      <c r="B14" t="s">
        <v>349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ht="12.75">
      <c r="B15" t="s">
        <v>239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U8"/>
  <sheetViews>
    <sheetView zoomScalePageLayoutView="0" workbookViewId="0" topLeftCell="A1">
      <pane xSplit="14025" topLeftCell="R1" activePane="topLeft" state="split"/>
      <selection pane="topLeft" activeCell="D29" sqref="D29"/>
      <selection pane="topRight" activeCell="J1" sqref="J1"/>
    </sheetView>
  </sheetViews>
  <sheetFormatPr defaultColWidth="11.00390625" defaultRowHeight="12.75"/>
  <sheetData>
    <row r="2" ht="12.75">
      <c r="B2" s="1" t="s">
        <v>237</v>
      </c>
    </row>
    <row r="3" ht="12.75">
      <c r="B3" t="s">
        <v>372</v>
      </c>
    </row>
    <row r="5" spans="3:21" ht="12.75">
      <c r="C5" s="6">
        <v>1964</v>
      </c>
      <c r="D5" s="6">
        <v>1965</v>
      </c>
      <c r="E5" s="6">
        <v>1966</v>
      </c>
      <c r="F5" s="6">
        <v>1967</v>
      </c>
      <c r="G5" s="6">
        <v>1968</v>
      </c>
      <c r="H5" s="6">
        <v>1969</v>
      </c>
      <c r="I5" s="6">
        <v>1970</v>
      </c>
      <c r="J5" s="6">
        <v>1971</v>
      </c>
      <c r="K5" s="6">
        <v>1972</v>
      </c>
      <c r="L5" s="6">
        <v>1973</v>
      </c>
      <c r="M5" s="6">
        <v>1974</v>
      </c>
      <c r="N5" s="6">
        <v>1975</v>
      </c>
      <c r="O5" s="6">
        <v>1976</v>
      </c>
      <c r="P5" s="6">
        <v>1977</v>
      </c>
      <c r="Q5" s="6">
        <v>1978</v>
      </c>
      <c r="R5" s="6">
        <f>Q5+1</f>
        <v>1979</v>
      </c>
      <c r="S5" s="6">
        <f>R5+1</f>
        <v>1980</v>
      </c>
      <c r="T5" s="6">
        <f>S5+1</f>
        <v>1981</v>
      </c>
      <c r="U5" s="6">
        <f>T5+1</f>
        <v>1982</v>
      </c>
    </row>
    <row r="6" spans="1:21" ht="12.75">
      <c r="A6" s="4" t="s">
        <v>374</v>
      </c>
      <c r="B6" t="s">
        <v>165</v>
      </c>
      <c r="C6" s="8">
        <v>11887</v>
      </c>
      <c r="D6" s="8">
        <v>12219</v>
      </c>
      <c r="E6" s="8">
        <v>12295</v>
      </c>
      <c r="F6" s="8">
        <v>12372.75</v>
      </c>
      <c r="G6" s="8">
        <v>12435.5</v>
      </c>
      <c r="H6" s="8">
        <v>12488.5</v>
      </c>
      <c r="I6" s="8">
        <v>12502.75</v>
      </c>
      <c r="J6" s="8">
        <v>12651.25</v>
      </c>
      <c r="K6" s="8">
        <v>12948.25</v>
      </c>
      <c r="L6" s="8">
        <v>13248.5</v>
      </c>
      <c r="M6" s="8">
        <v>13438</v>
      </c>
      <c r="N6" s="8">
        <v>13315</v>
      </c>
      <c r="O6" s="8">
        <v>13187.75</v>
      </c>
      <c r="P6" s="8">
        <v>13316.75</v>
      </c>
      <c r="Q6" s="8">
        <v>13318</v>
      </c>
      <c r="R6" s="8">
        <v>13303.75</v>
      </c>
      <c r="S6" s="8">
        <v>13288.25</v>
      </c>
      <c r="T6" s="8">
        <v>13320</v>
      </c>
      <c r="U6" s="8">
        <v>13476.75</v>
      </c>
    </row>
    <row r="7" spans="1:21" ht="12.75">
      <c r="A7" s="4" t="s">
        <v>315</v>
      </c>
      <c r="B7" t="s">
        <v>316</v>
      </c>
      <c r="C7" s="8">
        <v>11642.25</v>
      </c>
      <c r="D7" s="8">
        <v>12025.25</v>
      </c>
      <c r="E7" s="8">
        <v>12153.25</v>
      </c>
      <c r="F7" s="8">
        <v>12223.75</v>
      </c>
      <c r="G7" s="8">
        <v>12286</v>
      </c>
      <c r="H7" s="8">
        <v>12359.75</v>
      </c>
      <c r="I7" s="8">
        <v>12362.75</v>
      </c>
      <c r="J7" s="8">
        <v>12462.5</v>
      </c>
      <c r="K7" s="8">
        <v>12688.75</v>
      </c>
      <c r="L7" s="8">
        <v>12915.5</v>
      </c>
      <c r="M7" s="8">
        <v>13079</v>
      </c>
      <c r="N7" s="8">
        <v>12858</v>
      </c>
      <c r="O7" s="8">
        <v>12618</v>
      </c>
      <c r="P7" s="8">
        <v>12634</v>
      </c>
      <c r="Q7" s="8">
        <v>12407.75</v>
      </c>
      <c r="R7" s="8">
        <v>12178.5</v>
      </c>
      <c r="S7" s="8">
        <v>11796.5</v>
      </c>
      <c r="T7" s="8">
        <v>11458</v>
      </c>
      <c r="U7" s="8">
        <v>11345.75</v>
      </c>
    </row>
    <row r="8" spans="1:21" ht="12.75">
      <c r="A8" s="4" t="s">
        <v>333</v>
      </c>
      <c r="B8" t="s">
        <v>378</v>
      </c>
      <c r="C8" s="8">
        <v>244.75</v>
      </c>
      <c r="D8" s="8">
        <v>193.75</v>
      </c>
      <c r="E8" s="8">
        <v>141.75</v>
      </c>
      <c r="F8" s="8">
        <v>148.75</v>
      </c>
      <c r="G8" s="8">
        <v>149</v>
      </c>
      <c r="H8" s="8">
        <v>128.75</v>
      </c>
      <c r="I8" s="8">
        <v>139.75</v>
      </c>
      <c r="J8" s="8">
        <v>188.75</v>
      </c>
      <c r="K8" s="8">
        <v>259.25</v>
      </c>
      <c r="L8" s="8">
        <v>332.75</v>
      </c>
      <c r="M8" s="8">
        <v>359</v>
      </c>
      <c r="N8" s="8">
        <v>457.25</v>
      </c>
      <c r="O8" s="8">
        <v>569.75</v>
      </c>
      <c r="P8" s="8">
        <v>683</v>
      </c>
      <c r="Q8" s="8">
        <v>910</v>
      </c>
      <c r="R8" s="8">
        <v>1125</v>
      </c>
      <c r="S8" s="8">
        <v>1492</v>
      </c>
      <c r="T8" s="8">
        <v>1861.5</v>
      </c>
      <c r="U8" s="8">
        <v>2131.25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P20"/>
  <sheetViews>
    <sheetView zoomScalePageLayoutView="0" workbookViewId="0" topLeftCell="A1">
      <selection activeCell="D25" sqref="D25"/>
    </sheetView>
  </sheetViews>
  <sheetFormatPr defaultColWidth="11.00390625" defaultRowHeight="12.75"/>
  <cols>
    <col min="1" max="1" width="5.25390625" style="0" customWidth="1"/>
    <col min="2" max="2" width="16.75390625" style="0" customWidth="1"/>
  </cols>
  <sheetData>
    <row r="2" ht="12.75">
      <c r="B2" s="1" t="s">
        <v>184</v>
      </c>
    </row>
    <row r="3" ht="12.75">
      <c r="B3" t="s">
        <v>372</v>
      </c>
    </row>
    <row r="4" ht="12.75">
      <c r="B4" t="s">
        <v>392</v>
      </c>
    </row>
    <row r="5" ht="12.75">
      <c r="B5" t="s">
        <v>405</v>
      </c>
    </row>
    <row r="7" spans="3:16" ht="12.75">
      <c r="C7" s="6">
        <v>1964</v>
      </c>
      <c r="D7" s="6">
        <v>1965</v>
      </c>
      <c r="E7" s="6">
        <v>1966</v>
      </c>
      <c r="F7" s="6">
        <v>1967</v>
      </c>
      <c r="G7" s="6">
        <v>1968</v>
      </c>
      <c r="H7" s="6">
        <v>1969</v>
      </c>
      <c r="I7" s="6">
        <v>1970</v>
      </c>
      <c r="J7" s="6">
        <v>1971</v>
      </c>
      <c r="K7" s="6">
        <v>1972</v>
      </c>
      <c r="L7" s="6">
        <v>1973</v>
      </c>
      <c r="M7" s="6">
        <v>1974</v>
      </c>
      <c r="N7" s="6">
        <v>1975</v>
      </c>
      <c r="O7" s="6">
        <v>1976</v>
      </c>
      <c r="P7" s="6">
        <v>1977</v>
      </c>
    </row>
    <row r="8" spans="2:16" ht="12.75">
      <c r="B8" t="s">
        <v>188</v>
      </c>
      <c r="C8" s="7">
        <v>23178.509215373357</v>
      </c>
      <c r="D8" s="7">
        <v>23356.65</v>
      </c>
      <c r="E8" s="7">
        <v>23573.384792365054</v>
      </c>
      <c r="F8" s="7">
        <v>23871.274471910998</v>
      </c>
      <c r="G8" s="7">
        <v>24208.043824021785</v>
      </c>
      <c r="H8" s="7">
        <v>24566.1</v>
      </c>
      <c r="I8" s="7">
        <v>24849.95</v>
      </c>
      <c r="J8" s="7">
        <v>25053.45593189544</v>
      </c>
      <c r="K8" s="7">
        <v>25318.989553259828</v>
      </c>
      <c r="L8" s="7">
        <v>25682.22450000001</v>
      </c>
      <c r="M8" s="7">
        <v>25930.646000000008</v>
      </c>
      <c r="N8" s="7">
        <v>26174.280750000013</v>
      </c>
      <c r="O8" s="7">
        <v>26575.015499999998</v>
      </c>
      <c r="P8" s="7">
        <v>26989.77752005527</v>
      </c>
    </row>
    <row r="9" spans="2:16" ht="12.75">
      <c r="B9" t="s">
        <v>165</v>
      </c>
      <c r="C9" s="7">
        <v>12044.065524304317</v>
      </c>
      <c r="D9" s="7">
        <v>12038.64942277546</v>
      </c>
      <c r="E9" s="7">
        <v>12016.98954164783</v>
      </c>
      <c r="F9" s="7">
        <v>12111.914908952318</v>
      </c>
      <c r="G9" s="7">
        <v>12210.710994186513</v>
      </c>
      <c r="H9" s="7">
        <v>12308.035542500616</v>
      </c>
      <c r="I9" s="7">
        <v>12397.99635889232</v>
      </c>
      <c r="J9" s="7">
        <v>12554.719752342255</v>
      </c>
      <c r="K9" s="7">
        <v>12936.058773714181</v>
      </c>
      <c r="L9" s="7">
        <v>13202.46133110559</v>
      </c>
      <c r="M9" s="7">
        <v>13311.905043423892</v>
      </c>
      <c r="N9" s="7">
        <v>13213.635152456809</v>
      </c>
      <c r="O9" s="7">
        <v>13259.607920107803</v>
      </c>
      <c r="P9" s="7">
        <v>13301.969498228857</v>
      </c>
    </row>
    <row r="10" spans="2:16" ht="12.75">
      <c r="B10" t="s">
        <v>316</v>
      </c>
      <c r="C10" s="7">
        <v>11797.04197314712</v>
      </c>
      <c r="D10" s="7">
        <v>11815.281066990552</v>
      </c>
      <c r="E10" s="7">
        <v>11874.057770821277</v>
      </c>
      <c r="F10" s="7">
        <v>11968.415008186807</v>
      </c>
      <c r="G10" s="7">
        <v>12060.888539332913</v>
      </c>
      <c r="H10" s="7">
        <v>12171.132185149827</v>
      </c>
      <c r="I10" s="7">
        <v>12244.55695125625</v>
      </c>
      <c r="J10" s="7">
        <v>12351.980554397742</v>
      </c>
      <c r="K10" s="7">
        <v>12674.52617636974</v>
      </c>
      <c r="L10" s="7">
        <v>12876.921575200038</v>
      </c>
      <c r="M10" s="7">
        <v>12940.077391217848</v>
      </c>
      <c r="N10" s="7">
        <v>12685.273910065858</v>
      </c>
      <c r="O10" s="7">
        <v>12599.234823162566</v>
      </c>
      <c r="P10" s="7">
        <v>12546.732582762335</v>
      </c>
    </row>
    <row r="11" spans="2:16" ht="12.75">
      <c r="B11" t="s">
        <v>378</v>
      </c>
      <c r="C11" s="7">
        <v>247.02355115719746</v>
      </c>
      <c r="D11" s="7">
        <v>223.36835578491886</v>
      </c>
      <c r="E11" s="7">
        <v>142.93177082655296</v>
      </c>
      <c r="F11" s="7">
        <v>143.49990076551916</v>
      </c>
      <c r="G11" s="7">
        <v>149.8224548536073</v>
      </c>
      <c r="H11" s="7">
        <v>136.90335735079717</v>
      </c>
      <c r="I11" s="7">
        <v>153.43940763607324</v>
      </c>
      <c r="J11" s="7">
        <v>202.73919794450885</v>
      </c>
      <c r="K11" s="7">
        <v>261.5325973444344</v>
      </c>
      <c r="L11" s="7">
        <v>325.5397559055534</v>
      </c>
      <c r="M11" s="7">
        <v>371.82765220605074</v>
      </c>
      <c r="N11" s="7">
        <v>528.3612423909508</v>
      </c>
      <c r="O11" s="7">
        <v>660.37309694522</v>
      </c>
      <c r="P11" s="7">
        <v>755.2369154665292</v>
      </c>
    </row>
    <row r="20" ht="12.75">
      <c r="C20" s="1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4:AM104"/>
  <sheetViews>
    <sheetView zoomScalePageLayoutView="0" workbookViewId="0" topLeftCell="A57">
      <selection activeCell="B77" sqref="B77"/>
    </sheetView>
  </sheetViews>
  <sheetFormatPr defaultColWidth="11.00390625" defaultRowHeight="12.75"/>
  <cols>
    <col min="1" max="1" width="6.125" style="0" customWidth="1"/>
    <col min="2" max="2" width="28.625" style="0" customWidth="1"/>
  </cols>
  <sheetData>
    <row r="4" ht="12.75">
      <c r="B4" s="1" t="s">
        <v>23</v>
      </c>
    </row>
    <row r="5" ht="12.75">
      <c r="B5" t="s">
        <v>24</v>
      </c>
    </row>
    <row r="7" spans="3:4" s="15" customFormat="1" ht="25.5">
      <c r="C7" s="15" t="s">
        <v>185</v>
      </c>
      <c r="D7" s="15" t="s">
        <v>186</v>
      </c>
    </row>
    <row r="8" spans="2:4" ht="12.75">
      <c r="B8" t="s">
        <v>25</v>
      </c>
      <c r="C8" s="14">
        <v>30375766</v>
      </c>
      <c r="D8" s="8">
        <f>C8-C12</f>
        <v>30312088</v>
      </c>
    </row>
    <row r="9" spans="2:4" ht="12.75">
      <c r="B9" t="s">
        <v>73</v>
      </c>
      <c r="C9" s="8">
        <v>8305176</v>
      </c>
      <c r="D9" s="8">
        <f>C9</f>
        <v>8305176</v>
      </c>
    </row>
    <row r="10" spans="2:4" ht="12.75">
      <c r="B10" t="s">
        <v>74</v>
      </c>
      <c r="C10" s="8">
        <v>502474</v>
      </c>
      <c r="D10" s="8">
        <f>C10</f>
        <v>502474</v>
      </c>
    </row>
    <row r="11" spans="2:4" ht="12.75">
      <c r="B11" t="s">
        <v>75</v>
      </c>
      <c r="C11" s="8">
        <v>539952</v>
      </c>
      <c r="D11" s="8">
        <f>C11</f>
        <v>539952</v>
      </c>
    </row>
    <row r="12" spans="2:4" ht="12.75">
      <c r="B12" t="s">
        <v>76</v>
      </c>
      <c r="C12" s="8">
        <v>63678</v>
      </c>
      <c r="D12" s="8">
        <f>C12</f>
        <v>63678</v>
      </c>
    </row>
    <row r="14" spans="2:4" ht="12.75">
      <c r="B14" t="s">
        <v>187</v>
      </c>
      <c r="D14" s="8">
        <f>D10+D11</f>
        <v>1042426</v>
      </c>
    </row>
    <row r="15" spans="2:4" ht="12.75">
      <c r="B15" t="s">
        <v>188</v>
      </c>
      <c r="D15" s="8">
        <f>D8-D9+D10</f>
        <v>22509386</v>
      </c>
    </row>
    <row r="16" spans="2:4" ht="12.75">
      <c r="B16" t="s">
        <v>189</v>
      </c>
      <c r="D16">
        <f>D14/D15</f>
        <v>0.04631072566795025</v>
      </c>
    </row>
    <row r="21" ht="12.75">
      <c r="B21" s="1" t="s">
        <v>206</v>
      </c>
    </row>
    <row r="22" ht="12.75">
      <c r="B22" t="s">
        <v>336</v>
      </c>
    </row>
    <row r="24" spans="2:17" ht="12.75">
      <c r="B24" s="17"/>
      <c r="C24" s="6" t="s">
        <v>118</v>
      </c>
      <c r="D24" s="6" t="s">
        <v>119</v>
      </c>
      <c r="E24" s="6" t="s">
        <v>120</v>
      </c>
      <c r="F24" s="6" t="s">
        <v>121</v>
      </c>
      <c r="G24" s="6" t="s">
        <v>122</v>
      </c>
      <c r="H24" s="6" t="s">
        <v>123</v>
      </c>
      <c r="I24" s="6" t="s">
        <v>124</v>
      </c>
      <c r="J24" s="6" t="s">
        <v>125</v>
      </c>
      <c r="K24" s="6" t="s">
        <v>126</v>
      </c>
      <c r="L24" s="6" t="s">
        <v>127</v>
      </c>
      <c r="M24" s="6" t="s">
        <v>86</v>
      </c>
      <c r="N24" s="6" t="s">
        <v>5</v>
      </c>
      <c r="O24" s="6" t="s">
        <v>6</v>
      </c>
      <c r="P24" s="6" t="s">
        <v>7</v>
      </c>
      <c r="Q24" s="6" t="s">
        <v>8</v>
      </c>
    </row>
    <row r="25" spans="2:17" ht="12.75">
      <c r="B25" t="s">
        <v>207</v>
      </c>
      <c r="C25" s="8">
        <v>682226</v>
      </c>
      <c r="D25" s="8">
        <v>745044</v>
      </c>
      <c r="E25" s="8">
        <v>834290</v>
      </c>
      <c r="F25" s="8">
        <v>929589</v>
      </c>
      <c r="G25" s="8">
        <v>1124936</v>
      </c>
      <c r="H25" s="8">
        <v>1207006</v>
      </c>
      <c r="I25" s="8">
        <v>1371078</v>
      </c>
      <c r="J25" s="8">
        <v>1521857</v>
      </c>
      <c r="K25" s="8">
        <v>1323060</v>
      </c>
      <c r="L25" s="8">
        <v>1274097</v>
      </c>
      <c r="M25" s="8">
        <v>1012945</v>
      </c>
      <c r="N25" s="8"/>
      <c r="O25" s="8"/>
      <c r="P25" s="8"/>
      <c r="Q25" s="8"/>
    </row>
    <row r="26" spans="2:17" ht="12.75">
      <c r="B26" t="s">
        <v>9</v>
      </c>
      <c r="C26" s="8">
        <v>36253</v>
      </c>
      <c r="D26" s="8">
        <v>44482</v>
      </c>
      <c r="E26" s="8">
        <v>49796</v>
      </c>
      <c r="F26" s="8">
        <v>55221</v>
      </c>
      <c r="G26" s="8">
        <v>40052</v>
      </c>
      <c r="H26" s="8">
        <v>32230</v>
      </c>
      <c r="I26" s="8">
        <v>22262</v>
      </c>
      <c r="J26" s="8">
        <v>16296</v>
      </c>
      <c r="K26" s="8">
        <v>9926</v>
      </c>
      <c r="L26" s="8">
        <v>6300</v>
      </c>
      <c r="M26" s="8">
        <v>3234</v>
      </c>
      <c r="N26" s="8"/>
      <c r="O26" s="8"/>
      <c r="P26" s="8"/>
      <c r="Q26" s="8"/>
    </row>
    <row r="27" spans="2:17" ht="12.75">
      <c r="B27" t="s">
        <v>208</v>
      </c>
      <c r="C27" s="8">
        <f aca="true" t="shared" si="0" ref="C27:M27">C25+C26</f>
        <v>718479</v>
      </c>
      <c r="D27" s="8">
        <f t="shared" si="0"/>
        <v>789526</v>
      </c>
      <c r="E27" s="8">
        <f t="shared" si="0"/>
        <v>884086</v>
      </c>
      <c r="F27" s="8">
        <f t="shared" si="0"/>
        <v>984810</v>
      </c>
      <c r="G27" s="8">
        <f t="shared" si="0"/>
        <v>1164988</v>
      </c>
      <c r="H27" s="8">
        <f t="shared" si="0"/>
        <v>1239236</v>
      </c>
      <c r="I27" s="8">
        <f t="shared" si="0"/>
        <v>1393340</v>
      </c>
      <c r="J27" s="8">
        <f t="shared" si="0"/>
        <v>1538153</v>
      </c>
      <c r="K27" s="8">
        <f t="shared" si="0"/>
        <v>1332986</v>
      </c>
      <c r="L27" s="8">
        <f t="shared" si="0"/>
        <v>1280397</v>
      </c>
      <c r="M27" s="8">
        <f t="shared" si="0"/>
        <v>1016179</v>
      </c>
      <c r="N27" s="8"/>
      <c r="O27" s="8"/>
      <c r="P27" s="8"/>
      <c r="Q27" s="8"/>
    </row>
    <row r="28" spans="3:17" ht="12.75"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2:17" ht="12.75">
      <c r="B29" t="s">
        <v>10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>
        <v>792179</v>
      </c>
      <c r="O29" s="8">
        <v>818403</v>
      </c>
      <c r="P29" s="8">
        <v>844258</v>
      </c>
      <c r="Q29" s="8">
        <v>877516</v>
      </c>
    </row>
    <row r="30" spans="3:17" ht="12.75"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2:17" ht="12.75">
      <c r="B31" t="s">
        <v>209</v>
      </c>
      <c r="C31" s="8">
        <v>95862</v>
      </c>
      <c r="D31" s="8">
        <v>111262</v>
      </c>
      <c r="E31" s="8">
        <v>119187</v>
      </c>
      <c r="F31" s="8">
        <v>125577</v>
      </c>
      <c r="G31" s="8">
        <v>136045</v>
      </c>
      <c r="H31" s="8">
        <v>146625</v>
      </c>
      <c r="I31" s="8">
        <v>150997</v>
      </c>
      <c r="J31" s="8">
        <v>151760</v>
      </c>
      <c r="K31" s="8">
        <v>159005</v>
      </c>
      <c r="L31" s="8">
        <v>178151</v>
      </c>
      <c r="M31" s="8">
        <v>204749</v>
      </c>
      <c r="N31" s="8">
        <v>233915</v>
      </c>
      <c r="O31" s="8">
        <v>305254</v>
      </c>
      <c r="P31" s="8">
        <v>359044</v>
      </c>
      <c r="Q31" s="8">
        <v>407812</v>
      </c>
    </row>
    <row r="36" ht="12.75">
      <c r="B36" s="1" t="s">
        <v>310</v>
      </c>
    </row>
    <row r="38" spans="3:39" ht="12.75">
      <c r="C38" s="6">
        <v>1964</v>
      </c>
      <c r="D38" s="6">
        <f>C38+1</f>
        <v>1965</v>
      </c>
      <c r="E38" s="6">
        <f aca="true" t="shared" si="1" ref="E38:AM38">D38+1</f>
        <v>1966</v>
      </c>
      <c r="F38" s="6">
        <f t="shared" si="1"/>
        <v>1967</v>
      </c>
      <c r="G38" s="6">
        <f t="shared" si="1"/>
        <v>1968</v>
      </c>
      <c r="H38" s="18">
        <f t="shared" si="1"/>
        <v>1969</v>
      </c>
      <c r="I38" s="18">
        <f t="shared" si="1"/>
        <v>1970</v>
      </c>
      <c r="J38" s="18">
        <f t="shared" si="1"/>
        <v>1971</v>
      </c>
      <c r="K38" s="18">
        <f t="shared" si="1"/>
        <v>1972</v>
      </c>
      <c r="L38" s="6">
        <f t="shared" si="1"/>
        <v>1973</v>
      </c>
      <c r="M38" s="6">
        <f t="shared" si="1"/>
        <v>1974</v>
      </c>
      <c r="N38" s="6">
        <f t="shared" si="1"/>
        <v>1975</v>
      </c>
      <c r="O38" s="6">
        <f t="shared" si="1"/>
        <v>1976</v>
      </c>
      <c r="P38" s="18">
        <f t="shared" si="1"/>
        <v>1977</v>
      </c>
      <c r="Q38" s="18">
        <f t="shared" si="1"/>
        <v>1978</v>
      </c>
      <c r="R38" s="6">
        <f t="shared" si="1"/>
        <v>1979</v>
      </c>
      <c r="S38" s="6">
        <f t="shared" si="1"/>
        <v>1980</v>
      </c>
      <c r="T38" s="18">
        <f t="shared" si="1"/>
        <v>1981</v>
      </c>
      <c r="U38" s="6">
        <f t="shared" si="1"/>
        <v>1982</v>
      </c>
      <c r="V38" s="6">
        <f t="shared" si="1"/>
        <v>1983</v>
      </c>
      <c r="W38" s="6">
        <f t="shared" si="1"/>
        <v>1984</v>
      </c>
      <c r="X38" s="6">
        <f t="shared" si="1"/>
        <v>1985</v>
      </c>
      <c r="Y38" s="6">
        <f t="shared" si="1"/>
        <v>1986</v>
      </c>
      <c r="Z38" s="6">
        <f t="shared" si="1"/>
        <v>1987</v>
      </c>
      <c r="AA38" s="6">
        <f t="shared" si="1"/>
        <v>1988</v>
      </c>
      <c r="AB38" s="6">
        <f t="shared" si="1"/>
        <v>1989</v>
      </c>
      <c r="AC38" s="6">
        <f t="shared" si="1"/>
        <v>1990</v>
      </c>
      <c r="AD38" s="6">
        <f t="shared" si="1"/>
        <v>1991</v>
      </c>
      <c r="AE38" s="6">
        <f t="shared" si="1"/>
        <v>1992</v>
      </c>
      <c r="AF38" s="6">
        <f t="shared" si="1"/>
        <v>1993</v>
      </c>
      <c r="AG38" s="6">
        <f t="shared" si="1"/>
        <v>1994</v>
      </c>
      <c r="AH38" s="6">
        <f t="shared" si="1"/>
        <v>1995</v>
      </c>
      <c r="AI38" s="6">
        <f t="shared" si="1"/>
        <v>1996</v>
      </c>
      <c r="AJ38" s="6">
        <f t="shared" si="1"/>
        <v>1997</v>
      </c>
      <c r="AK38" s="6">
        <f t="shared" si="1"/>
        <v>1998</v>
      </c>
      <c r="AL38" s="6">
        <f t="shared" si="1"/>
        <v>1999</v>
      </c>
      <c r="AM38" s="6">
        <f t="shared" si="1"/>
        <v>2000</v>
      </c>
    </row>
    <row r="39" spans="2:39" ht="12.75">
      <c r="B39" t="s">
        <v>108</v>
      </c>
      <c r="C39">
        <v>0.0025</v>
      </c>
      <c r="D39">
        <v>0.0012</v>
      </c>
      <c r="E39">
        <v>0.0013</v>
      </c>
      <c r="F39">
        <v>0.0015</v>
      </c>
      <c r="G39">
        <v>0.0015</v>
      </c>
      <c r="H39">
        <v>0.00216</v>
      </c>
      <c r="I39">
        <v>0.0028200000000000005</v>
      </c>
      <c r="J39">
        <v>0.00348</v>
      </c>
      <c r="K39">
        <v>0.0041400000000000005</v>
      </c>
      <c r="L39">
        <v>0.0048000000000000004</v>
      </c>
      <c r="M39">
        <v>0.00845</v>
      </c>
      <c r="N39">
        <v>0.0106</v>
      </c>
      <c r="O39">
        <v>0.011574999999999998</v>
      </c>
      <c r="P39">
        <v>0.013150458817920579</v>
      </c>
      <c r="Q39">
        <v>0.014725917635841159</v>
      </c>
      <c r="R39">
        <v>0.01630137645376174</v>
      </c>
      <c r="S39">
        <v>0.017083371176244165</v>
      </c>
      <c r="T39">
        <v>0.0161814156081951</v>
      </c>
      <c r="U39">
        <v>0.015279460040146032</v>
      </c>
      <c r="V39">
        <v>0.014083153927780713</v>
      </c>
      <c r="W39">
        <v>0.014167845151438908</v>
      </c>
      <c r="X39">
        <v>0.014377106693265461</v>
      </c>
      <c r="Y39">
        <v>0.014869690111033541</v>
      </c>
      <c r="Z39">
        <v>0.019349425809721908</v>
      </c>
      <c r="AA39">
        <v>0.021172206139732412</v>
      </c>
      <c r="AB39">
        <v>0.021362063948789242</v>
      </c>
      <c r="AC39">
        <v>0.022404901345327115</v>
      </c>
      <c r="AD39">
        <v>0.022717270143427705</v>
      </c>
      <c r="AE39">
        <v>0.03340658994415168</v>
      </c>
      <c r="AF39">
        <v>0.03148968586492392</v>
      </c>
      <c r="AG39">
        <v>0.03021278771976066</v>
      </c>
      <c r="AH39">
        <v>0.031517244619866554</v>
      </c>
      <c r="AI39">
        <v>0.0319362524901371</v>
      </c>
      <c r="AJ39">
        <v>0.036192765311209095</v>
      </c>
      <c r="AK39">
        <v>0.037089964026583745</v>
      </c>
      <c r="AL39">
        <v>0.03978203225018146</v>
      </c>
      <c r="AM39">
        <v>0.03733235548828536</v>
      </c>
    </row>
    <row r="40" spans="2:39" ht="12.75">
      <c r="B40" t="s">
        <v>109</v>
      </c>
      <c r="C40">
        <v>1</v>
      </c>
      <c r="D40">
        <v>1</v>
      </c>
      <c r="E40">
        <v>1</v>
      </c>
      <c r="F40">
        <v>1</v>
      </c>
      <c r="G40">
        <v>1</v>
      </c>
      <c r="H40">
        <v>5</v>
      </c>
      <c r="I40">
        <v>5</v>
      </c>
      <c r="J40">
        <v>5</v>
      </c>
      <c r="K40">
        <v>5</v>
      </c>
      <c r="L40" s="19">
        <v>2</v>
      </c>
      <c r="M40" s="19">
        <v>2</v>
      </c>
      <c r="N40" s="19">
        <v>2</v>
      </c>
      <c r="O40" s="19">
        <v>2</v>
      </c>
      <c r="P40" s="19">
        <v>5</v>
      </c>
      <c r="Q40" s="19">
        <v>5</v>
      </c>
      <c r="R40">
        <v>3</v>
      </c>
      <c r="S40">
        <v>3</v>
      </c>
      <c r="T40">
        <v>5</v>
      </c>
      <c r="U40">
        <v>3</v>
      </c>
      <c r="V40">
        <v>3</v>
      </c>
      <c r="W40">
        <v>3</v>
      </c>
      <c r="X40">
        <v>3</v>
      </c>
      <c r="Y40">
        <v>3</v>
      </c>
      <c r="Z40">
        <v>4</v>
      </c>
      <c r="AA40">
        <v>4</v>
      </c>
      <c r="AB40">
        <v>4</v>
      </c>
      <c r="AC40">
        <v>4</v>
      </c>
      <c r="AD40">
        <v>4</v>
      </c>
      <c r="AE40">
        <v>4</v>
      </c>
      <c r="AF40">
        <v>4</v>
      </c>
      <c r="AG40">
        <v>4</v>
      </c>
      <c r="AH40">
        <v>4</v>
      </c>
      <c r="AI40">
        <v>4</v>
      </c>
      <c r="AJ40">
        <v>4</v>
      </c>
      <c r="AK40">
        <v>4</v>
      </c>
      <c r="AL40">
        <v>4</v>
      </c>
      <c r="AM40">
        <v>4</v>
      </c>
    </row>
    <row r="42" ht="12.75">
      <c r="B42" t="s">
        <v>110</v>
      </c>
    </row>
    <row r="43" spans="2:3" ht="12.75">
      <c r="B43">
        <v>1</v>
      </c>
      <c r="C43" s="21" t="s">
        <v>268</v>
      </c>
    </row>
    <row r="44" spans="2:3" ht="12.75">
      <c r="B44">
        <v>2</v>
      </c>
      <c r="C44" t="s">
        <v>15</v>
      </c>
    </row>
    <row r="45" spans="2:3" ht="12.75">
      <c r="B45">
        <v>3</v>
      </c>
      <c r="C45" t="s">
        <v>93</v>
      </c>
    </row>
    <row r="46" spans="2:3" ht="12.75">
      <c r="B46">
        <v>4</v>
      </c>
      <c r="C46" t="s">
        <v>29</v>
      </c>
    </row>
    <row r="47" spans="2:3" ht="12.75">
      <c r="B47">
        <v>5</v>
      </c>
      <c r="C47" t="s">
        <v>219</v>
      </c>
    </row>
    <row r="51" ht="12.75">
      <c r="B51" s="1" t="s">
        <v>84</v>
      </c>
    </row>
    <row r="53" spans="2:39" ht="12.75">
      <c r="B53" t="s">
        <v>313</v>
      </c>
      <c r="C53" s="6">
        <v>1964</v>
      </c>
      <c r="D53" s="6">
        <v>1965</v>
      </c>
      <c r="E53" s="6">
        <v>1966</v>
      </c>
      <c r="F53" s="6">
        <v>1967</v>
      </c>
      <c r="G53" s="6">
        <v>1968</v>
      </c>
      <c r="H53" s="6">
        <v>1969</v>
      </c>
      <c r="I53" s="6">
        <v>1970</v>
      </c>
      <c r="J53" s="6">
        <v>1971</v>
      </c>
      <c r="K53" s="6">
        <v>1972</v>
      </c>
      <c r="L53" s="6">
        <v>1973</v>
      </c>
      <c r="M53" s="6">
        <v>1974</v>
      </c>
      <c r="N53" s="6">
        <v>1975</v>
      </c>
      <c r="O53" s="6">
        <v>1976</v>
      </c>
      <c r="P53" s="6">
        <v>1977</v>
      </c>
      <c r="Q53" s="6">
        <v>1978</v>
      </c>
      <c r="R53" s="6">
        <v>1979</v>
      </c>
      <c r="S53" s="6">
        <v>1980</v>
      </c>
      <c r="T53" s="6">
        <v>1981</v>
      </c>
      <c r="U53" s="6">
        <v>1982</v>
      </c>
      <c r="V53" s="6">
        <v>1983</v>
      </c>
      <c r="W53" s="6">
        <v>1984</v>
      </c>
      <c r="X53" s="6">
        <v>1985</v>
      </c>
      <c r="Y53" s="6">
        <v>1986</v>
      </c>
      <c r="Z53" s="6">
        <v>1987</v>
      </c>
      <c r="AA53" s="6">
        <v>1988</v>
      </c>
      <c r="AB53" s="6">
        <v>1989</v>
      </c>
      <c r="AC53" s="6">
        <v>1990</v>
      </c>
      <c r="AD53" s="6">
        <v>1991</v>
      </c>
      <c r="AE53" s="6">
        <v>1992</v>
      </c>
      <c r="AF53" s="6">
        <v>1993</v>
      </c>
      <c r="AG53" s="6">
        <v>1994</v>
      </c>
      <c r="AH53" s="6">
        <v>1995</v>
      </c>
      <c r="AI53" s="6">
        <v>1996</v>
      </c>
      <c r="AJ53" s="6">
        <v>1997</v>
      </c>
      <c r="AK53" s="6">
        <v>1998</v>
      </c>
      <c r="AL53" s="6">
        <v>1999</v>
      </c>
      <c r="AM53" s="6">
        <v>2000</v>
      </c>
    </row>
    <row r="54" spans="2:39" ht="12.75">
      <c r="B54" t="s">
        <v>314</v>
      </c>
      <c r="C54" s="20">
        <v>1960</v>
      </c>
      <c r="D54" s="20">
        <v>1960</v>
      </c>
      <c r="E54" s="20">
        <v>1960</v>
      </c>
      <c r="F54" s="20">
        <v>1960</v>
      </c>
      <c r="G54" s="20">
        <v>1960</v>
      </c>
      <c r="H54" s="20">
        <v>1960</v>
      </c>
      <c r="I54" s="20">
        <v>1960</v>
      </c>
      <c r="J54" s="20">
        <v>1970</v>
      </c>
      <c r="K54" s="20">
        <v>1970</v>
      </c>
      <c r="L54" s="20">
        <v>1970</v>
      </c>
      <c r="M54" s="20">
        <v>1970</v>
      </c>
      <c r="N54" s="20">
        <v>1970</v>
      </c>
      <c r="O54" s="20">
        <v>1970</v>
      </c>
      <c r="P54" s="20">
        <v>1970</v>
      </c>
      <c r="Q54" s="20">
        <v>1970</v>
      </c>
      <c r="R54" s="20">
        <v>1970</v>
      </c>
      <c r="S54" s="20">
        <v>1970</v>
      </c>
      <c r="T54" s="20">
        <v>1970</v>
      </c>
      <c r="U54" s="20">
        <v>1970</v>
      </c>
      <c r="V54" s="20">
        <v>1970</v>
      </c>
      <c r="W54" s="20">
        <v>1970</v>
      </c>
      <c r="X54" s="20">
        <v>1981</v>
      </c>
      <c r="Y54" s="20">
        <v>1981</v>
      </c>
      <c r="Z54" s="20">
        <v>1981</v>
      </c>
      <c r="AA54" s="20">
        <v>1981</v>
      </c>
      <c r="AB54" s="20">
        <v>1981</v>
      </c>
      <c r="AC54" s="20">
        <v>1981</v>
      </c>
      <c r="AD54" s="20">
        <v>1981</v>
      </c>
      <c r="AE54" s="20">
        <v>1981</v>
      </c>
      <c r="AF54" s="20">
        <v>1981</v>
      </c>
      <c r="AG54" s="20">
        <v>1981</v>
      </c>
      <c r="AH54" s="20">
        <v>1991</v>
      </c>
      <c r="AI54" s="20">
        <v>1991</v>
      </c>
      <c r="AJ54" s="20">
        <v>1991</v>
      </c>
      <c r="AK54" s="20">
        <v>1991</v>
      </c>
      <c r="AL54" s="20">
        <v>1991</v>
      </c>
      <c r="AM54" s="20">
        <v>1991</v>
      </c>
    </row>
    <row r="55" spans="2:39" ht="12.75">
      <c r="B55" t="s">
        <v>311</v>
      </c>
      <c r="C55">
        <v>0.050757272602236066</v>
      </c>
      <c r="D55">
        <v>0.06378497018124898</v>
      </c>
      <c r="E55">
        <v>0.0757527132849745</v>
      </c>
      <c r="F55">
        <v>0.08676494833328526</v>
      </c>
      <c r="G55">
        <v>0.09785685726697159</v>
      </c>
      <c r="H55">
        <v>0.11045662052880817</v>
      </c>
      <c r="I55">
        <v>0.12275410642523459</v>
      </c>
      <c r="J55">
        <v>0.006310765455382893</v>
      </c>
      <c r="K55">
        <v>0.013558348945388236</v>
      </c>
      <c r="L55">
        <v>0.020821333431606213</v>
      </c>
      <c r="M55">
        <v>0.027165690122635845</v>
      </c>
      <c r="N55">
        <v>0.033403906771976175</v>
      </c>
      <c r="O55">
        <v>0.04124144149911425</v>
      </c>
      <c r="P55">
        <v>0.049661519638743025</v>
      </c>
      <c r="Q55">
        <v>0.05736407165805234</v>
      </c>
      <c r="R55">
        <v>0.06406338181914197</v>
      </c>
      <c r="S55">
        <v>0.0725213176293752</v>
      </c>
      <c r="T55">
        <v>0.07745538995699543</v>
      </c>
      <c r="U55">
        <v>0.08119493822985023</v>
      </c>
      <c r="V55">
        <v>0.08383318760365645</v>
      </c>
      <c r="W55">
        <v>0.08691512448054606</v>
      </c>
      <c r="X55">
        <v>0.033242389562472066</v>
      </c>
      <c r="Y55">
        <v>0.01684028060365907</v>
      </c>
      <c r="Z55">
        <v>0.02090594930605709</v>
      </c>
      <c r="AA55">
        <v>0.025011097928678557</v>
      </c>
      <c r="AB55">
        <v>0.029188460244933944</v>
      </c>
      <c r="AC55">
        <v>0.03286806839286214</v>
      </c>
      <c r="AD55">
        <v>0.035377691435060296</v>
      </c>
      <c r="AE55">
        <v>0.03721948124662158</v>
      </c>
      <c r="AF55">
        <v>0.038860135198999585</v>
      </c>
      <c r="AG55">
        <v>0.040478551560220316</v>
      </c>
      <c r="AH55">
        <v>0.027675930258331642</v>
      </c>
      <c r="AI55">
        <v>0.010628304042514405</v>
      </c>
      <c r="AJ55">
        <v>0.011385396164273235</v>
      </c>
      <c r="AK55">
        <v>0.014459746245394945</v>
      </c>
      <c r="AL55">
        <v>0.019268963842631465</v>
      </c>
      <c r="AM55">
        <v>0.026403248358379934</v>
      </c>
    </row>
    <row r="56" spans="2:39" ht="12.75">
      <c r="B56" t="s">
        <v>312</v>
      </c>
      <c r="C56">
        <v>0.03578183678023001</v>
      </c>
      <c r="D56">
        <v>0.044965839869747906</v>
      </c>
      <c r="E56">
        <v>0.05340261766356428</v>
      </c>
      <c r="F56">
        <v>0.061165800689021506</v>
      </c>
      <c r="G56">
        <v>0.06898515060083797</v>
      </c>
      <c r="H56">
        <v>0.07786747719938562</v>
      </c>
      <c r="I56">
        <v>0.08653671040664282</v>
      </c>
      <c r="J56">
        <v>0.005435182595333938</v>
      </c>
      <c r="K56">
        <v>0.011677205044370845</v>
      </c>
      <c r="L56">
        <v>0.017932491688877783</v>
      </c>
      <c r="M56">
        <v>0.023396604926719942</v>
      </c>
      <c r="N56">
        <v>0.028769304450752525</v>
      </c>
      <c r="O56">
        <v>0.035519425753855464</v>
      </c>
      <c r="P56">
        <v>0.04277126587997301</v>
      </c>
      <c r="Q56">
        <v>0.049405132559219474</v>
      </c>
      <c r="R56">
        <v>0.05517495148938425</v>
      </c>
      <c r="S56">
        <v>0.06245939674935187</v>
      </c>
      <c r="T56">
        <v>0.06665650439422326</v>
      </c>
      <c r="U56">
        <v>0.06977349460380454</v>
      </c>
      <c r="V56">
        <v>0.07197252958572499</v>
      </c>
      <c r="W56">
        <v>0.07454138720458356</v>
      </c>
      <c r="X56">
        <v>0.028232175662059416</v>
      </c>
      <c r="Y56">
        <v>0.014036719394488468</v>
      </c>
      <c r="Z56">
        <v>0.017425537673093343</v>
      </c>
      <c r="AA56">
        <v>0.020847263275212354</v>
      </c>
      <c r="AB56">
        <v>0.024329180472580588</v>
      </c>
      <c r="AC56">
        <v>0.027396209358246482</v>
      </c>
      <c r="AD56">
        <v>0.029470110365798587</v>
      </c>
      <c r="AE56">
        <v>0.03091245424248923</v>
      </c>
      <c r="AF56">
        <v>0.03219728444793743</v>
      </c>
      <c r="AG56">
        <v>0.03346469993361865</v>
      </c>
      <c r="AH56">
        <v>0.022703240717247275</v>
      </c>
      <c r="AI56">
        <v>0.008396791810030101</v>
      </c>
      <c r="AJ56">
        <v>0.008916140342483449</v>
      </c>
      <c r="AK56">
        <v>0.011323727780786375</v>
      </c>
      <c r="AL56">
        <v>0.015089926024204196</v>
      </c>
      <c r="AM56">
        <v>0.020676932490015686</v>
      </c>
    </row>
    <row r="58" ht="12.75">
      <c r="B58" t="s">
        <v>389</v>
      </c>
    </row>
    <row r="61" ht="12.75">
      <c r="B61" s="1" t="s">
        <v>164</v>
      </c>
    </row>
    <row r="63" spans="2:39" ht="12.75">
      <c r="B63" t="s">
        <v>313</v>
      </c>
      <c r="C63" s="6">
        <v>1964</v>
      </c>
      <c r="D63" s="6">
        <v>1965</v>
      </c>
      <c r="E63" s="6">
        <v>1966</v>
      </c>
      <c r="F63" s="6">
        <v>1967</v>
      </c>
      <c r="G63" s="6">
        <v>1968</v>
      </c>
      <c r="H63" s="6">
        <v>1969</v>
      </c>
      <c r="I63" s="6">
        <v>1970</v>
      </c>
      <c r="J63" s="6">
        <v>1971</v>
      </c>
      <c r="K63" s="6">
        <v>1972</v>
      </c>
      <c r="L63" s="6">
        <v>1973</v>
      </c>
      <c r="M63" s="6">
        <v>1974</v>
      </c>
      <c r="N63" s="6">
        <v>1975</v>
      </c>
      <c r="O63" s="6">
        <v>1976</v>
      </c>
      <c r="P63" s="6">
        <v>1977</v>
      </c>
      <c r="Q63" s="6">
        <v>1978</v>
      </c>
      <c r="R63" s="6">
        <v>1979</v>
      </c>
      <c r="S63" s="6">
        <v>1980</v>
      </c>
      <c r="T63" s="6">
        <v>1981</v>
      </c>
      <c r="U63" s="6">
        <v>1982</v>
      </c>
      <c r="V63" s="6">
        <v>1983</v>
      </c>
      <c r="W63" s="6">
        <v>1984</v>
      </c>
      <c r="X63" s="6">
        <v>1985</v>
      </c>
      <c r="Y63" s="6">
        <v>1986</v>
      </c>
      <c r="Z63" s="6">
        <v>1987</v>
      </c>
      <c r="AA63" s="6">
        <v>1988</v>
      </c>
      <c r="AB63" s="6">
        <v>1989</v>
      </c>
      <c r="AC63" s="6">
        <v>1990</v>
      </c>
      <c r="AD63" s="6">
        <v>1991</v>
      </c>
      <c r="AE63" s="6">
        <v>1992</v>
      </c>
      <c r="AF63" s="6">
        <v>1993</v>
      </c>
      <c r="AG63" s="6">
        <v>1994</v>
      </c>
      <c r="AH63" s="6">
        <v>1995</v>
      </c>
      <c r="AI63" s="6">
        <v>1996</v>
      </c>
      <c r="AJ63" s="6">
        <v>1997</v>
      </c>
      <c r="AK63" s="6">
        <v>1998</v>
      </c>
      <c r="AL63" s="6">
        <v>1999</v>
      </c>
      <c r="AM63" s="6">
        <v>2000</v>
      </c>
    </row>
    <row r="64" spans="2:39" ht="12.75">
      <c r="B64" t="s">
        <v>98</v>
      </c>
      <c r="C64" s="20">
        <v>1960</v>
      </c>
      <c r="D64" s="20">
        <v>1960</v>
      </c>
      <c r="E64" s="20">
        <v>1960</v>
      </c>
      <c r="F64" s="20">
        <v>1960</v>
      </c>
      <c r="G64" s="20">
        <v>1965</v>
      </c>
      <c r="H64" s="20">
        <v>1965</v>
      </c>
      <c r="I64" s="20">
        <v>1965</v>
      </c>
      <c r="J64" s="20">
        <v>1970</v>
      </c>
      <c r="K64" s="20">
        <v>1970</v>
      </c>
      <c r="L64" s="20">
        <v>1970</v>
      </c>
      <c r="M64" s="20">
        <v>1970</v>
      </c>
      <c r="N64" s="20">
        <v>1970</v>
      </c>
      <c r="O64" s="20">
        <v>1970</v>
      </c>
      <c r="P64" s="20">
        <v>1970</v>
      </c>
      <c r="Q64" s="20">
        <v>1975</v>
      </c>
      <c r="R64" s="20">
        <v>1975</v>
      </c>
      <c r="S64" s="20">
        <v>1975</v>
      </c>
      <c r="T64" s="20">
        <v>1975</v>
      </c>
      <c r="U64" s="20">
        <v>1975</v>
      </c>
      <c r="V64" s="20">
        <v>1975</v>
      </c>
      <c r="W64" s="20">
        <v>1975</v>
      </c>
      <c r="X64" s="20">
        <v>1981</v>
      </c>
      <c r="Y64" s="20">
        <v>1981</v>
      </c>
      <c r="Z64" s="20">
        <v>1981</v>
      </c>
      <c r="AA64" s="20">
        <v>1981</v>
      </c>
      <c r="AB64" s="20">
        <v>1986</v>
      </c>
      <c r="AC64" s="20">
        <v>1986</v>
      </c>
      <c r="AD64" s="20">
        <v>1986</v>
      </c>
      <c r="AE64" s="20">
        <v>1986</v>
      </c>
      <c r="AF64" s="20">
        <v>1986</v>
      </c>
      <c r="AG64" s="20">
        <v>1986</v>
      </c>
      <c r="AH64" s="20">
        <v>1991</v>
      </c>
      <c r="AI64" s="20">
        <v>1991</v>
      </c>
      <c r="AJ64" s="20">
        <v>1991</v>
      </c>
      <c r="AK64" s="20">
        <v>1991</v>
      </c>
      <c r="AL64" s="20">
        <v>1991</v>
      </c>
      <c r="AM64" s="20">
        <v>1998</v>
      </c>
    </row>
    <row r="65" spans="2:39" ht="12.75">
      <c r="B65" t="s">
        <v>312</v>
      </c>
      <c r="C65">
        <v>0.05377506894818956</v>
      </c>
      <c r="D65">
        <v>0.06757733411396442</v>
      </c>
      <c r="E65">
        <v>0.07689097387643193</v>
      </c>
      <c r="F65">
        <v>0.08236407363171705</v>
      </c>
      <c r="G65">
        <v>0.013959792019549635</v>
      </c>
      <c r="H65">
        <v>0.020221896026818047</v>
      </c>
      <c r="I65">
        <v>0.026333767663691453</v>
      </c>
      <c r="J65">
        <v>0.006458707758083201</v>
      </c>
      <c r="K65">
        <v>0.013876195231702698</v>
      </c>
      <c r="L65">
        <v>0.021309444744717257</v>
      </c>
      <c r="M65">
        <v>0.027802531212611344</v>
      </c>
      <c r="N65">
        <v>0.034186989414164586</v>
      </c>
      <c r="O65">
        <v>0.041121682269499686</v>
      </c>
      <c r="P65">
        <v>0.04740447433080696</v>
      </c>
      <c r="Q65">
        <v>0.014954247592940078</v>
      </c>
      <c r="R65">
        <v>0.01995305781754267</v>
      </c>
      <c r="S65">
        <v>0.026264098057594727</v>
      </c>
      <c r="T65">
        <v>0.03179198223379502</v>
      </c>
      <c r="U65">
        <v>0.038237315475154104</v>
      </c>
      <c r="V65">
        <v>0.04278449474582216</v>
      </c>
      <c r="W65">
        <v>0.048096395743217925</v>
      </c>
      <c r="X65">
        <v>0.03414205712640195</v>
      </c>
      <c r="Y65">
        <v>0.028886610241362885</v>
      </c>
      <c r="Z65">
        <v>0.0349885473443035</v>
      </c>
      <c r="AA65">
        <v>0.041149737674121764</v>
      </c>
      <c r="AB65">
        <v>0.01946678842078482</v>
      </c>
      <c r="AC65">
        <v>0.02498930860765654</v>
      </c>
      <c r="AD65">
        <v>0.0287792826879842</v>
      </c>
      <c r="AE65">
        <v>0.03166482893609582</v>
      </c>
      <c r="AF65">
        <v>0.03423525408831264</v>
      </c>
      <c r="AG65">
        <v>0.036770839435613566</v>
      </c>
      <c r="AH65">
        <v>0.0278158819001523</v>
      </c>
      <c r="AI65">
        <v>0.01554114483791965</v>
      </c>
      <c r="AJ65">
        <v>0.017837587643746038</v>
      </c>
      <c r="AK65">
        <v>0.02092656309779497</v>
      </c>
      <c r="AL65">
        <v>0.023056117187485743</v>
      </c>
      <c r="AM65">
        <v>0.005969335049557888</v>
      </c>
    </row>
    <row r="71" spans="2:11" ht="12.75">
      <c r="B71" s="49" t="s">
        <v>367</v>
      </c>
      <c r="C71" s="49"/>
      <c r="D71" s="49"/>
      <c r="E71" s="49"/>
      <c r="F71" s="49"/>
      <c r="G71" s="49"/>
      <c r="H71" s="49"/>
      <c r="I71" s="49"/>
      <c r="J71" s="49"/>
      <c r="K71" s="49"/>
    </row>
    <row r="73" spans="3:11" ht="12.75">
      <c r="C73" s="49" t="s">
        <v>398</v>
      </c>
      <c r="D73" s="49"/>
      <c r="E73" s="49"/>
      <c r="F73" s="49"/>
      <c r="G73" s="49"/>
      <c r="H73" s="49"/>
      <c r="I73" s="49"/>
      <c r="J73" s="49"/>
      <c r="K73" s="49"/>
    </row>
    <row r="75" spans="2:11" ht="25.5">
      <c r="B75" s="25"/>
      <c r="C75" s="25" t="s">
        <v>399</v>
      </c>
      <c r="D75" s="25" t="s">
        <v>400</v>
      </c>
      <c r="E75" s="25" t="s">
        <v>401</v>
      </c>
      <c r="F75" s="25" t="s">
        <v>402</v>
      </c>
      <c r="H75" s="25" t="s">
        <v>403</v>
      </c>
      <c r="I75" s="25" t="s">
        <v>165</v>
      </c>
      <c r="J75" s="25" t="s">
        <v>316</v>
      </c>
      <c r="K75" s="25" t="s">
        <v>378</v>
      </c>
    </row>
    <row r="76" spans="2:7" ht="12.75">
      <c r="B76">
        <v>1950</v>
      </c>
      <c r="C76" s="8">
        <v>28002</v>
      </c>
      <c r="D76" s="8">
        <v>7871</v>
      </c>
      <c r="E76" s="8">
        <v>18106</v>
      </c>
      <c r="F76" s="8">
        <v>2025</v>
      </c>
      <c r="G76" s="8"/>
    </row>
    <row r="77" spans="2:11" ht="12.75">
      <c r="B77">
        <v>1951</v>
      </c>
      <c r="C77" s="8">
        <v>28230</v>
      </c>
      <c r="D77" s="8">
        <v>7947</v>
      </c>
      <c r="E77" s="8">
        <v>18214</v>
      </c>
      <c r="F77" s="8">
        <v>2069</v>
      </c>
      <c r="G77" s="8">
        <v>0</v>
      </c>
      <c r="H77" s="8">
        <v>20283</v>
      </c>
      <c r="I77" s="8">
        <v>10876</v>
      </c>
      <c r="J77" s="8">
        <v>10759</v>
      </c>
      <c r="K77" s="8">
        <v>117</v>
      </c>
    </row>
    <row r="78" spans="2:11" ht="12.75">
      <c r="B78">
        <v>1952</v>
      </c>
      <c r="C78" s="8">
        <v>28468</v>
      </c>
      <c r="D78" s="8">
        <v>8039</v>
      </c>
      <c r="E78" s="8">
        <v>18314</v>
      </c>
      <c r="F78" s="8">
        <v>2115</v>
      </c>
      <c r="G78" s="8">
        <v>0</v>
      </c>
      <c r="H78" s="8">
        <v>20429</v>
      </c>
      <c r="I78" s="8">
        <v>10981</v>
      </c>
      <c r="J78" s="8">
        <v>10875</v>
      </c>
      <c r="K78" s="8">
        <v>106</v>
      </c>
    </row>
    <row r="79" spans="2:11" ht="12.75">
      <c r="B79">
        <v>1953</v>
      </c>
      <c r="C79" s="8">
        <v>28708</v>
      </c>
      <c r="D79" s="8">
        <v>8142</v>
      </c>
      <c r="E79" s="8">
        <v>18404</v>
      </c>
      <c r="F79" s="8">
        <v>2162</v>
      </c>
      <c r="G79" s="8">
        <v>0</v>
      </c>
      <c r="H79" s="8">
        <v>20566</v>
      </c>
      <c r="I79" s="8">
        <v>11083</v>
      </c>
      <c r="J79" s="8">
        <v>10964</v>
      </c>
      <c r="K79" s="8">
        <v>119</v>
      </c>
    </row>
    <row r="80" spans="2:11" ht="12.75">
      <c r="B80">
        <v>1954</v>
      </c>
      <c r="C80" s="8">
        <v>28950</v>
      </c>
      <c r="D80" s="8">
        <v>8242</v>
      </c>
      <c r="E80" s="8">
        <v>18499</v>
      </c>
      <c r="F80" s="8">
        <v>2209</v>
      </c>
      <c r="G80" s="8">
        <v>0</v>
      </c>
      <c r="H80" s="8">
        <v>20708</v>
      </c>
      <c r="I80" s="8">
        <v>11182</v>
      </c>
      <c r="J80" s="8">
        <v>11053</v>
      </c>
      <c r="K80" s="8">
        <v>129</v>
      </c>
    </row>
    <row r="81" spans="2:11" ht="12.75">
      <c r="B81">
        <v>1955</v>
      </c>
      <c r="C81" s="8">
        <v>29196</v>
      </c>
      <c r="D81" s="8">
        <v>8327</v>
      </c>
      <c r="E81" s="8">
        <v>18612</v>
      </c>
      <c r="F81" s="8">
        <v>2257</v>
      </c>
      <c r="G81" s="8">
        <v>0</v>
      </c>
      <c r="H81" s="8">
        <v>20869</v>
      </c>
      <c r="I81" s="8">
        <v>11278</v>
      </c>
      <c r="J81" s="8">
        <v>11167</v>
      </c>
      <c r="K81" s="8">
        <v>111</v>
      </c>
    </row>
    <row r="82" spans="2:11" ht="12.75">
      <c r="B82">
        <v>1956</v>
      </c>
      <c r="C82" s="8">
        <v>29441</v>
      </c>
      <c r="D82" s="8">
        <v>8429</v>
      </c>
      <c r="E82" s="8">
        <v>18707</v>
      </c>
      <c r="F82" s="8">
        <v>2305</v>
      </c>
      <c r="G82" s="8">
        <v>0</v>
      </c>
      <c r="H82" s="8">
        <v>21012</v>
      </c>
      <c r="I82" s="8">
        <v>11366</v>
      </c>
      <c r="J82" s="8">
        <v>11263</v>
      </c>
      <c r="K82" s="8">
        <v>103</v>
      </c>
    </row>
    <row r="83" spans="2:11" ht="12.75">
      <c r="B83">
        <v>1957</v>
      </c>
      <c r="C83" s="8">
        <v>29697</v>
      </c>
      <c r="D83" s="8">
        <v>8535</v>
      </c>
      <c r="E83" s="8">
        <v>18807</v>
      </c>
      <c r="F83" s="8">
        <v>2355</v>
      </c>
      <c r="G83" s="8">
        <v>0</v>
      </c>
      <c r="H83" s="8">
        <v>21162</v>
      </c>
      <c r="I83" s="8">
        <v>11471</v>
      </c>
      <c r="J83" s="8">
        <v>11382</v>
      </c>
      <c r="K83" s="8">
        <v>89</v>
      </c>
    </row>
    <row r="84" spans="2:11" ht="12.75">
      <c r="B84">
        <v>1958</v>
      </c>
      <c r="C84" s="8">
        <v>29964</v>
      </c>
      <c r="D84" s="8">
        <v>8651</v>
      </c>
      <c r="E84" s="8">
        <v>18907</v>
      </c>
      <c r="F84" s="8">
        <v>2406</v>
      </c>
      <c r="G84" s="8">
        <v>0</v>
      </c>
      <c r="H84" s="8">
        <v>21313</v>
      </c>
      <c r="I84" s="8">
        <v>11580</v>
      </c>
      <c r="J84" s="8">
        <v>11494</v>
      </c>
      <c r="K84" s="8">
        <v>86</v>
      </c>
    </row>
    <row r="85" spans="2:11" ht="12.75">
      <c r="B85">
        <v>1959</v>
      </c>
      <c r="C85" s="8">
        <v>30233</v>
      </c>
      <c r="D85" s="8">
        <v>8777</v>
      </c>
      <c r="E85" s="8">
        <v>19001</v>
      </c>
      <c r="F85" s="8">
        <v>2455</v>
      </c>
      <c r="G85" s="8">
        <v>0</v>
      </c>
      <c r="H85" s="8">
        <v>21456</v>
      </c>
      <c r="I85" s="8">
        <v>11683</v>
      </c>
      <c r="J85" s="8">
        <v>11588</v>
      </c>
      <c r="K85" s="8">
        <v>95</v>
      </c>
    </row>
    <row r="86" spans="2:11" ht="12.75">
      <c r="B86">
        <v>1960</v>
      </c>
      <c r="C86" s="8">
        <v>30514</v>
      </c>
      <c r="D86" s="8">
        <v>8904</v>
      </c>
      <c r="E86" s="8">
        <v>19101</v>
      </c>
      <c r="F86" s="8">
        <v>2509</v>
      </c>
      <c r="G86" s="8">
        <v>0</v>
      </c>
      <c r="H86" s="8">
        <v>21610</v>
      </c>
      <c r="I86" s="8">
        <v>11817</v>
      </c>
      <c r="J86" s="8">
        <v>11687</v>
      </c>
      <c r="K86" s="8">
        <v>130</v>
      </c>
    </row>
    <row r="87" spans="2:11" ht="12.75">
      <c r="B87">
        <v>1961</v>
      </c>
      <c r="C87" s="8">
        <v>30807</v>
      </c>
      <c r="D87" s="8">
        <v>8996</v>
      </c>
      <c r="E87" s="8">
        <v>19229</v>
      </c>
      <c r="F87" s="8">
        <v>2582</v>
      </c>
      <c r="G87" s="8">
        <v>0</v>
      </c>
      <c r="H87" s="8">
        <v>21811</v>
      </c>
      <c r="I87" s="8">
        <v>11839</v>
      </c>
      <c r="J87" s="8">
        <v>11706</v>
      </c>
      <c r="K87" s="8">
        <v>133</v>
      </c>
    </row>
    <row r="88" spans="2:11" ht="12.75">
      <c r="B88">
        <v>1962</v>
      </c>
      <c r="C88" s="8">
        <v>31115</v>
      </c>
      <c r="D88" s="8">
        <v>9092</v>
      </c>
      <c r="E88" s="8">
        <v>19366</v>
      </c>
      <c r="F88" s="8">
        <v>2657</v>
      </c>
      <c r="G88" s="8">
        <v>0</v>
      </c>
      <c r="H88" s="8">
        <v>22023</v>
      </c>
      <c r="I88" s="8">
        <v>11909</v>
      </c>
      <c r="J88" s="8">
        <v>11821</v>
      </c>
      <c r="K88" s="8">
        <v>88</v>
      </c>
    </row>
    <row r="89" spans="2:11" ht="12.75">
      <c r="B89">
        <v>1963</v>
      </c>
      <c r="C89" s="8">
        <v>31429</v>
      </c>
      <c r="D89" s="8">
        <v>9190</v>
      </c>
      <c r="E89" s="8">
        <v>19505</v>
      </c>
      <c r="F89" s="8">
        <v>2734</v>
      </c>
      <c r="G89" s="8">
        <v>0</v>
      </c>
      <c r="H89" s="8">
        <v>22239</v>
      </c>
      <c r="I89" s="8">
        <v>11989</v>
      </c>
      <c r="J89" s="8">
        <v>11867</v>
      </c>
      <c r="K89" s="8">
        <v>122</v>
      </c>
    </row>
    <row r="90" spans="2:11" ht="12.75">
      <c r="B90">
        <v>1964</v>
      </c>
      <c r="C90" s="8">
        <v>31750</v>
      </c>
      <c r="D90" s="8">
        <v>9290</v>
      </c>
      <c r="E90" s="8">
        <v>19647</v>
      </c>
      <c r="F90" s="8">
        <v>2813</v>
      </c>
      <c r="G90" s="8">
        <v>0</v>
      </c>
      <c r="H90" s="8">
        <v>22460</v>
      </c>
      <c r="I90" s="8">
        <v>12075</v>
      </c>
      <c r="J90" s="8">
        <v>11932</v>
      </c>
      <c r="K90" s="8">
        <v>143</v>
      </c>
    </row>
    <row r="91" spans="2:11" ht="12.75">
      <c r="B91">
        <v>1965</v>
      </c>
      <c r="C91" s="8">
        <v>32077</v>
      </c>
      <c r="D91" s="8">
        <v>9392</v>
      </c>
      <c r="E91" s="8">
        <v>19795</v>
      </c>
      <c r="F91" s="8">
        <v>2890</v>
      </c>
      <c r="G91" s="8">
        <v>0</v>
      </c>
      <c r="H91" s="8">
        <v>22685</v>
      </c>
      <c r="I91" s="8">
        <v>12177</v>
      </c>
      <c r="J91" s="8">
        <v>12030</v>
      </c>
      <c r="K91" s="8">
        <v>147</v>
      </c>
    </row>
    <row r="92" spans="2:11" ht="12.75">
      <c r="B92">
        <v>1966</v>
      </c>
      <c r="C92" s="8">
        <v>32449</v>
      </c>
      <c r="D92" s="8">
        <v>9504</v>
      </c>
      <c r="E92" s="8">
        <v>19989</v>
      </c>
      <c r="F92" s="8">
        <v>2956</v>
      </c>
      <c r="G92" s="8">
        <v>0</v>
      </c>
      <c r="H92" s="8">
        <v>22945</v>
      </c>
      <c r="I92" s="8">
        <v>12284</v>
      </c>
      <c r="J92" s="8">
        <v>12161</v>
      </c>
      <c r="K92" s="8">
        <v>123</v>
      </c>
    </row>
    <row r="93" spans="2:11" ht="12.75">
      <c r="B93">
        <v>1967</v>
      </c>
      <c r="C93" s="8">
        <v>32850</v>
      </c>
      <c r="D93" s="8">
        <v>9625</v>
      </c>
      <c r="E93" s="8">
        <v>20196</v>
      </c>
      <c r="F93" s="8">
        <v>3029</v>
      </c>
      <c r="G93" s="8">
        <v>0</v>
      </c>
      <c r="H93" s="8">
        <v>23225</v>
      </c>
      <c r="I93" s="8">
        <v>12405</v>
      </c>
      <c r="J93" s="8">
        <v>12259</v>
      </c>
      <c r="K93" s="8">
        <v>146</v>
      </c>
    </row>
    <row r="94" spans="2:11" ht="12.75">
      <c r="B94">
        <v>1968</v>
      </c>
      <c r="C94" s="8">
        <v>33239</v>
      </c>
      <c r="D94" s="8">
        <v>9742</v>
      </c>
      <c r="E94" s="8">
        <v>20379</v>
      </c>
      <c r="F94" s="8">
        <v>3118</v>
      </c>
      <c r="G94" s="8">
        <v>0</v>
      </c>
      <c r="H94" s="8">
        <v>23497</v>
      </c>
      <c r="I94" s="8">
        <v>12520</v>
      </c>
      <c r="J94" s="8">
        <v>12360</v>
      </c>
      <c r="K94" s="8">
        <v>160</v>
      </c>
    </row>
    <row r="95" spans="2:11" ht="12.75">
      <c r="B95">
        <v>1969</v>
      </c>
      <c r="C95" s="8">
        <v>33568</v>
      </c>
      <c r="D95" s="8">
        <v>9842</v>
      </c>
      <c r="E95" s="8">
        <v>20523</v>
      </c>
      <c r="F95" s="8">
        <v>3203</v>
      </c>
      <c r="G95" s="8">
        <v>0</v>
      </c>
      <c r="H95" s="8">
        <v>23726</v>
      </c>
      <c r="I95" s="8">
        <v>12593</v>
      </c>
      <c r="J95" s="8">
        <v>12429</v>
      </c>
      <c r="K95" s="8">
        <v>164</v>
      </c>
    </row>
    <row r="96" spans="2:11" ht="12.75">
      <c r="B96">
        <v>1970</v>
      </c>
      <c r="C96" s="8">
        <v>33876</v>
      </c>
      <c r="D96" s="8">
        <v>9936</v>
      </c>
      <c r="E96" s="8">
        <v>20650</v>
      </c>
      <c r="F96" s="8">
        <v>3290</v>
      </c>
      <c r="G96" s="8">
        <v>0</v>
      </c>
      <c r="H96" s="8">
        <v>23940</v>
      </c>
      <c r="I96" s="8">
        <v>12732</v>
      </c>
      <c r="J96" s="8">
        <v>12566</v>
      </c>
      <c r="K96" s="8">
        <v>166</v>
      </c>
    </row>
    <row r="97" spans="2:11" ht="12.75">
      <c r="B97">
        <v>1971</v>
      </c>
      <c r="C97" s="8">
        <v>34216</v>
      </c>
      <c r="D97" s="8">
        <v>10032</v>
      </c>
      <c r="E97" s="8">
        <v>20802</v>
      </c>
      <c r="F97" s="8">
        <v>3382</v>
      </c>
      <c r="G97" s="8">
        <v>0</v>
      </c>
      <c r="H97" s="8">
        <v>24184</v>
      </c>
      <c r="I97" s="8">
        <v>12865</v>
      </c>
      <c r="J97" s="8">
        <v>12652</v>
      </c>
      <c r="K97" s="8">
        <v>213</v>
      </c>
    </row>
    <row r="98" spans="2:11" ht="12.75">
      <c r="B98">
        <v>1972</v>
      </c>
      <c r="C98" s="8">
        <v>34572</v>
      </c>
      <c r="D98" s="8">
        <v>10130</v>
      </c>
      <c r="E98" s="8">
        <v>20778</v>
      </c>
      <c r="F98" s="8">
        <v>3664</v>
      </c>
      <c r="G98" s="8">
        <v>0</v>
      </c>
      <c r="H98" s="8">
        <v>24442</v>
      </c>
      <c r="I98" s="8">
        <v>12957</v>
      </c>
      <c r="J98" s="8">
        <v>12669</v>
      </c>
      <c r="K98" s="8">
        <v>288</v>
      </c>
    </row>
    <row r="99" spans="2:11" ht="12.75">
      <c r="B99">
        <v>1973</v>
      </c>
      <c r="H99" s="8">
        <v>24696</v>
      </c>
      <c r="I99" s="8">
        <v>13269</v>
      </c>
      <c r="J99" s="8">
        <v>12920</v>
      </c>
      <c r="K99" s="8">
        <v>349</v>
      </c>
    </row>
    <row r="100" spans="2:11" ht="12.75">
      <c r="B100">
        <v>1974</v>
      </c>
      <c r="H100" s="8">
        <v>24963</v>
      </c>
      <c r="I100" s="8">
        <v>13441</v>
      </c>
      <c r="J100" s="8">
        <v>12965</v>
      </c>
      <c r="K100" s="8">
        <v>476</v>
      </c>
    </row>
    <row r="101" spans="2:11" ht="12.75">
      <c r="B101">
        <v>1975</v>
      </c>
      <c r="H101" s="8">
        <v>25263</v>
      </c>
      <c r="I101" s="8">
        <v>13629</v>
      </c>
      <c r="J101" s="8">
        <v>13089</v>
      </c>
      <c r="K101" s="8">
        <v>540</v>
      </c>
    </row>
    <row r="102" spans="2:11" ht="12.75">
      <c r="B102">
        <v>1976</v>
      </c>
      <c r="H102" s="8">
        <v>25658</v>
      </c>
      <c r="I102" s="8">
        <v>13748</v>
      </c>
      <c r="J102" s="8">
        <v>13116</v>
      </c>
      <c r="K102" s="8">
        <v>632</v>
      </c>
    </row>
    <row r="103" spans="2:11" ht="12.75">
      <c r="B103">
        <v>1977</v>
      </c>
      <c r="H103" s="8">
        <v>26121</v>
      </c>
      <c r="I103" s="8">
        <v>13760</v>
      </c>
      <c r="J103" s="8">
        <v>13080</v>
      </c>
      <c r="K103" s="8">
        <v>680</v>
      </c>
    </row>
    <row r="104" spans="2:11" ht="12.75">
      <c r="B104">
        <v>1978</v>
      </c>
      <c r="H104" s="8">
        <v>26560</v>
      </c>
      <c r="I104" s="8">
        <v>13781</v>
      </c>
      <c r="J104" s="8">
        <v>12861</v>
      </c>
      <c r="K104" s="8">
        <v>920</v>
      </c>
    </row>
  </sheetData>
  <sheetProtection/>
  <mergeCells count="2">
    <mergeCell ref="B71:K71"/>
    <mergeCell ref="C73:K7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4:DM34"/>
  <sheetViews>
    <sheetView zoomScale="150" zoomScaleNormal="150" zoomScalePageLayoutView="0" workbookViewId="0" topLeftCell="A2">
      <pane xSplit="18825" topLeftCell="DG1" activePane="topLeft" state="split"/>
      <selection pane="topLeft" activeCell="A6" sqref="A6"/>
      <selection pane="topRight" activeCell="AI7" sqref="AI7:DJ7"/>
    </sheetView>
  </sheetViews>
  <sheetFormatPr defaultColWidth="11.00390625" defaultRowHeight="12.75"/>
  <sheetData>
    <row r="4" ht="12.75">
      <c r="B4" t="s">
        <v>0</v>
      </c>
    </row>
    <row r="5" ht="12.75">
      <c r="B5" t="s">
        <v>67</v>
      </c>
    </row>
    <row r="7" spans="3:117" ht="12.75">
      <c r="C7" s="6" t="s">
        <v>170</v>
      </c>
      <c r="D7" s="6" t="s">
        <v>171</v>
      </c>
      <c r="E7" s="6" t="s">
        <v>172</v>
      </c>
      <c r="F7" s="6" t="s">
        <v>173</v>
      </c>
      <c r="G7" s="6" t="s">
        <v>174</v>
      </c>
      <c r="H7" s="6" t="s">
        <v>175</v>
      </c>
      <c r="I7" s="6" t="s">
        <v>176</v>
      </c>
      <c r="J7" s="6" t="s">
        <v>178</v>
      </c>
      <c r="K7" s="6" t="s">
        <v>179</v>
      </c>
      <c r="L7" s="6" t="s">
        <v>302</v>
      </c>
      <c r="M7" s="6" t="s">
        <v>303</v>
      </c>
      <c r="N7" s="6" t="s">
        <v>337</v>
      </c>
      <c r="O7" s="6" t="s">
        <v>338</v>
      </c>
      <c r="P7" s="6" t="s">
        <v>339</v>
      </c>
      <c r="Q7" s="6" t="s">
        <v>340</v>
      </c>
      <c r="R7" s="6" t="s">
        <v>341</v>
      </c>
      <c r="S7" s="6" t="s">
        <v>342</v>
      </c>
      <c r="T7" s="6" t="s">
        <v>343</v>
      </c>
      <c r="U7" s="6" t="s">
        <v>344</v>
      </c>
      <c r="V7" s="6" t="s">
        <v>345</v>
      </c>
      <c r="W7" s="6" t="s">
        <v>346</v>
      </c>
      <c r="X7" s="6" t="s">
        <v>347</v>
      </c>
      <c r="Y7" s="6" t="s">
        <v>348</v>
      </c>
      <c r="Z7" s="6" t="s">
        <v>382</v>
      </c>
      <c r="AA7" s="6" t="s">
        <v>383</v>
      </c>
      <c r="AB7" s="6" t="s">
        <v>384</v>
      </c>
      <c r="AC7" s="6" t="s">
        <v>385</v>
      </c>
      <c r="AD7" s="6" t="s">
        <v>386</v>
      </c>
      <c r="AE7" s="6" t="s">
        <v>387</v>
      </c>
      <c r="AF7" s="6" t="s">
        <v>166</v>
      </c>
      <c r="AG7" s="6" t="s">
        <v>167</v>
      </c>
      <c r="AH7" s="6" t="s">
        <v>168</v>
      </c>
      <c r="AI7" s="6" t="s">
        <v>255</v>
      </c>
      <c r="AJ7" s="6" t="s">
        <v>256</v>
      </c>
      <c r="AK7" s="6" t="s">
        <v>11</v>
      </c>
      <c r="AL7" s="6" t="s">
        <v>12</v>
      </c>
      <c r="AM7" s="6" t="s">
        <v>13</v>
      </c>
      <c r="AN7" s="6" t="s">
        <v>14</v>
      </c>
      <c r="AO7" s="6" t="s">
        <v>229</v>
      </c>
      <c r="AP7" s="6" t="s">
        <v>230</v>
      </c>
      <c r="AQ7" s="6" t="s">
        <v>231</v>
      </c>
      <c r="AR7" s="6" t="s">
        <v>87</v>
      </c>
      <c r="AS7" s="6" t="s">
        <v>88</v>
      </c>
      <c r="AT7" s="6" t="s">
        <v>390</v>
      </c>
      <c r="AU7" s="6" t="s">
        <v>391</v>
      </c>
      <c r="AV7" s="6" t="s">
        <v>225</v>
      </c>
      <c r="AW7" s="6" t="s">
        <v>226</v>
      </c>
      <c r="AX7" s="6" t="s">
        <v>227</v>
      </c>
      <c r="AY7" s="6" t="s">
        <v>228</v>
      </c>
      <c r="AZ7" s="6" t="s">
        <v>212</v>
      </c>
      <c r="BA7" s="6" t="s">
        <v>213</v>
      </c>
      <c r="BB7" s="6" t="s">
        <v>214</v>
      </c>
      <c r="BC7" s="6" t="s">
        <v>215</v>
      </c>
      <c r="BD7" s="6" t="s">
        <v>216</v>
      </c>
      <c r="BE7" s="6" t="s">
        <v>217</v>
      </c>
      <c r="BF7" s="6" t="s">
        <v>42</v>
      </c>
      <c r="BG7" s="6" t="s">
        <v>43</v>
      </c>
      <c r="BH7" s="6" t="s">
        <v>44</v>
      </c>
      <c r="BI7" s="6" t="s">
        <v>45</v>
      </c>
      <c r="BJ7" s="6" t="s">
        <v>46</v>
      </c>
      <c r="BK7" s="6" t="s">
        <v>47</v>
      </c>
      <c r="BL7" s="6" t="s">
        <v>48</v>
      </c>
      <c r="BM7" s="6" t="s">
        <v>49</v>
      </c>
      <c r="BN7" s="6" t="s">
        <v>114</v>
      </c>
      <c r="BO7" s="6" t="s">
        <v>115</v>
      </c>
      <c r="BP7" s="6" t="s">
        <v>241</v>
      </c>
      <c r="BQ7" s="6" t="s">
        <v>242</v>
      </c>
      <c r="BR7" s="6" t="s">
        <v>243</v>
      </c>
      <c r="BS7" s="6" t="s">
        <v>244</v>
      </c>
      <c r="BT7" s="6" t="s">
        <v>245</v>
      </c>
      <c r="BU7" s="6" t="s">
        <v>246</v>
      </c>
      <c r="BV7" s="6" t="s">
        <v>247</v>
      </c>
      <c r="BW7" s="6" t="s">
        <v>248</v>
      </c>
      <c r="BX7" s="6" t="s">
        <v>249</v>
      </c>
      <c r="BY7" s="6" t="s">
        <v>250</v>
      </c>
      <c r="BZ7" s="6" t="s">
        <v>251</v>
      </c>
      <c r="CA7" s="6" t="s">
        <v>252</v>
      </c>
      <c r="CB7" s="6" t="s">
        <v>253</v>
      </c>
      <c r="CC7" s="6" t="s">
        <v>368</v>
      </c>
      <c r="CD7" s="6" t="s">
        <v>369</v>
      </c>
      <c r="CE7" s="6" t="s">
        <v>370</v>
      </c>
      <c r="CF7" s="6" t="s">
        <v>117</v>
      </c>
      <c r="CG7" s="6" t="s">
        <v>154</v>
      </c>
      <c r="CH7" s="6" t="s">
        <v>155</v>
      </c>
      <c r="CI7" s="6" t="s">
        <v>156</v>
      </c>
      <c r="CJ7" s="6" t="s">
        <v>157</v>
      </c>
      <c r="CK7" s="6" t="s">
        <v>158</v>
      </c>
      <c r="CL7" s="6" t="s">
        <v>159</v>
      </c>
      <c r="CM7" s="6" t="s">
        <v>160</v>
      </c>
      <c r="CN7" s="6" t="s">
        <v>161</v>
      </c>
      <c r="CO7" s="6" t="s">
        <v>19</v>
      </c>
      <c r="CP7" s="6" t="s">
        <v>20</v>
      </c>
      <c r="CQ7" s="6" t="s">
        <v>89</v>
      </c>
      <c r="CR7" s="6" t="s">
        <v>90</v>
      </c>
      <c r="CS7" s="6" t="s">
        <v>91</v>
      </c>
      <c r="CT7" s="6" t="s">
        <v>92</v>
      </c>
      <c r="CU7" s="6" t="s">
        <v>269</v>
      </c>
      <c r="CV7" s="6" t="s">
        <v>270</v>
      </c>
      <c r="CW7" s="6" t="s">
        <v>271</v>
      </c>
      <c r="CX7" s="6" t="s">
        <v>272</v>
      </c>
      <c r="CY7" s="6" t="s">
        <v>273</v>
      </c>
      <c r="CZ7" s="6" t="s">
        <v>274</v>
      </c>
      <c r="DA7" s="6" t="s">
        <v>275</v>
      </c>
      <c r="DB7" s="6" t="s">
        <v>276</v>
      </c>
      <c r="DC7" s="6" t="s">
        <v>277</v>
      </c>
      <c r="DD7" s="6" t="s">
        <v>278</v>
      </c>
      <c r="DE7" s="6" t="s">
        <v>279</v>
      </c>
      <c r="DF7" s="6" t="s">
        <v>280</v>
      </c>
      <c r="DG7" s="6" t="s">
        <v>281</v>
      </c>
      <c r="DH7" s="6" t="s">
        <v>282</v>
      </c>
      <c r="DI7" s="6" t="s">
        <v>283</v>
      </c>
      <c r="DJ7" s="6" t="s">
        <v>284</v>
      </c>
      <c r="DK7" s="6" t="s">
        <v>68</v>
      </c>
      <c r="DL7" s="6" t="s">
        <v>69</v>
      </c>
      <c r="DM7" s="6" t="s">
        <v>70</v>
      </c>
    </row>
    <row r="8" spans="2:117" ht="12.75">
      <c r="B8" s="4" t="s">
        <v>112</v>
      </c>
      <c r="C8" s="8">
        <v>10544270.333333334</v>
      </c>
      <c r="D8" s="8">
        <v>10687628.333333334</v>
      </c>
      <c r="E8" s="8">
        <v>10749302.666666666</v>
      </c>
      <c r="F8" s="8">
        <v>10647688.333333334</v>
      </c>
      <c r="G8" s="8">
        <v>10442376.333333334</v>
      </c>
      <c r="H8" s="8">
        <v>10519407.333333334</v>
      </c>
      <c r="I8" s="8">
        <v>10607476.333333334</v>
      </c>
      <c r="J8" s="8">
        <v>10562009.666666666</v>
      </c>
      <c r="K8" s="8">
        <v>10515766.333333334</v>
      </c>
      <c r="L8" s="8">
        <v>10559200</v>
      </c>
      <c r="M8" s="8">
        <v>10625110</v>
      </c>
      <c r="N8" s="8">
        <v>10523824.333333334</v>
      </c>
      <c r="O8" s="8">
        <v>10438063.333333334</v>
      </c>
      <c r="P8" s="8">
        <v>10498762</v>
      </c>
      <c r="Q8" s="8">
        <v>10628706.333333334</v>
      </c>
      <c r="R8" s="8">
        <v>10622050.333333334</v>
      </c>
      <c r="S8" s="8">
        <v>10576123.666666666</v>
      </c>
      <c r="T8" s="8">
        <v>10779136.666666666</v>
      </c>
      <c r="U8" s="8">
        <v>10948877</v>
      </c>
      <c r="V8" s="8">
        <v>10924728.333333334</v>
      </c>
      <c r="W8" s="8">
        <v>10858518.666666666</v>
      </c>
      <c r="X8" s="8">
        <v>11091732</v>
      </c>
      <c r="Y8" s="8">
        <v>11284020</v>
      </c>
      <c r="Z8" s="8">
        <v>11288111.333333334</v>
      </c>
      <c r="AA8" s="8">
        <v>11311963</v>
      </c>
      <c r="AB8" s="8">
        <v>11604536</v>
      </c>
      <c r="AC8" s="8">
        <v>11754961</v>
      </c>
      <c r="AD8" s="8">
        <v>11766342.333333334</v>
      </c>
      <c r="AE8" s="8">
        <v>11801873.333333334</v>
      </c>
      <c r="AF8" s="8">
        <v>12092215</v>
      </c>
      <c r="AG8" s="8">
        <v>12306573</v>
      </c>
      <c r="AH8" s="8">
        <v>12311539.333333334</v>
      </c>
      <c r="AI8" s="8">
        <v>12301464.666666666</v>
      </c>
      <c r="AJ8" s="8">
        <v>12513946</v>
      </c>
      <c r="AK8" s="8">
        <v>12640128</v>
      </c>
      <c r="AL8" s="8">
        <v>12600065.666666666</v>
      </c>
      <c r="AM8" s="8">
        <v>12538843.666666666</v>
      </c>
      <c r="AN8" s="8">
        <v>12663164.666666666</v>
      </c>
      <c r="AO8" s="8">
        <v>12746355.333333334</v>
      </c>
      <c r="AP8" s="8">
        <v>12644876.666666666</v>
      </c>
      <c r="AQ8" s="8">
        <v>12528240.666666666</v>
      </c>
      <c r="AR8" s="8">
        <v>12643999.666666666</v>
      </c>
      <c r="AS8" s="8">
        <v>12639668.333333334</v>
      </c>
      <c r="AT8" s="8">
        <v>12330134.333333334</v>
      </c>
      <c r="AU8" s="8">
        <v>12062099.333333334</v>
      </c>
      <c r="AV8" s="8">
        <v>12164170</v>
      </c>
      <c r="AW8" s="8">
        <v>12188709.333333334</v>
      </c>
      <c r="AX8" s="8">
        <v>11982741.666666666</v>
      </c>
      <c r="AY8" s="8">
        <v>11834955.333333334</v>
      </c>
      <c r="AZ8" s="8">
        <v>12025989.666666666</v>
      </c>
      <c r="BA8" s="8">
        <v>12183114.666666666</v>
      </c>
      <c r="BB8" s="8">
        <v>12137741.666666666</v>
      </c>
      <c r="BC8" s="8">
        <v>12124516</v>
      </c>
      <c r="BD8" s="8">
        <v>12333168.333333334</v>
      </c>
      <c r="BE8" s="8">
        <v>12437742.333333334</v>
      </c>
      <c r="BF8" s="8">
        <v>12335038.333333334</v>
      </c>
      <c r="BG8" s="8">
        <v>12286617</v>
      </c>
      <c r="BH8" s="8">
        <v>12503094.666666666</v>
      </c>
      <c r="BI8" s="8">
        <v>12645088.333333334</v>
      </c>
      <c r="BJ8" s="8">
        <v>12589203</v>
      </c>
      <c r="BK8" s="8">
        <v>12596755.333333334</v>
      </c>
      <c r="BL8" s="8">
        <v>12921124</v>
      </c>
      <c r="BM8" s="8">
        <v>13103919.333333334</v>
      </c>
      <c r="BN8" s="8">
        <v>13106680.333333334</v>
      </c>
      <c r="BO8" s="8">
        <v>13187823.666666666</v>
      </c>
      <c r="BP8" s="8">
        <v>13561872.333333334</v>
      </c>
      <c r="BQ8" s="8">
        <v>13750751.666666666</v>
      </c>
      <c r="BR8" s="8">
        <v>13863699.333333334</v>
      </c>
      <c r="BS8" s="8">
        <v>13936538.333333334</v>
      </c>
      <c r="BT8" s="8">
        <v>14308958.333333334</v>
      </c>
      <c r="BU8" s="8">
        <v>14512862.666666666</v>
      </c>
      <c r="BV8" s="8">
        <v>14621309.333333334</v>
      </c>
      <c r="BW8" s="8">
        <v>14685089.666666666</v>
      </c>
      <c r="BX8" s="8">
        <v>15039277.666666666</v>
      </c>
      <c r="BY8" s="8">
        <v>15238299</v>
      </c>
      <c r="BZ8" s="8">
        <v>15288906.666666666</v>
      </c>
      <c r="CA8" s="8">
        <v>15356171</v>
      </c>
      <c r="CB8" s="8">
        <v>15687790.666666666</v>
      </c>
      <c r="CC8" s="8">
        <v>15759027.666666666</v>
      </c>
      <c r="CD8" s="8">
        <v>15796771.666666666</v>
      </c>
      <c r="CE8" s="8">
        <v>15820692</v>
      </c>
      <c r="CF8" s="8">
        <v>16156211.666666666</v>
      </c>
      <c r="CG8" s="8">
        <v>16263523</v>
      </c>
      <c r="CH8" s="8">
        <v>16264763</v>
      </c>
      <c r="CI8" s="8">
        <v>16332668.666666666</v>
      </c>
      <c r="CJ8" s="8">
        <v>16667441</v>
      </c>
      <c r="CK8" s="8">
        <v>16719690</v>
      </c>
      <c r="CL8" s="8">
        <v>16731589</v>
      </c>
      <c r="CM8" s="8">
        <v>16816048</v>
      </c>
      <c r="CN8" s="8">
        <v>17096997.666666668</v>
      </c>
      <c r="CO8" s="8">
        <v>17165893.666666668</v>
      </c>
      <c r="CP8" s="8">
        <v>17248195.333333332</v>
      </c>
      <c r="CQ8" s="8">
        <v>17287445</v>
      </c>
      <c r="CR8" s="8">
        <v>17769491</v>
      </c>
      <c r="CS8" s="8">
        <v>18073298.333333332</v>
      </c>
      <c r="CT8" s="8">
        <v>18211456.666666668</v>
      </c>
      <c r="CU8" s="8">
        <v>18240947.666666668</v>
      </c>
      <c r="CV8" s="8">
        <v>18614122.333333332</v>
      </c>
      <c r="CW8" s="8">
        <v>18722929</v>
      </c>
      <c r="CX8" s="8">
        <v>18807375</v>
      </c>
      <c r="CY8" s="8">
        <v>18904585.666666668</v>
      </c>
      <c r="CZ8" s="8">
        <v>19233948.333333332</v>
      </c>
      <c r="DA8" s="8">
        <v>19219547.666666668</v>
      </c>
      <c r="DB8" s="8">
        <v>19251241</v>
      </c>
      <c r="DC8" s="8">
        <v>19170761</v>
      </c>
      <c r="DD8" s="8">
        <v>19273465.333333332</v>
      </c>
      <c r="DE8" s="8">
        <v>19020822.666666668</v>
      </c>
      <c r="DF8" s="8">
        <v>18557214.333333332</v>
      </c>
      <c r="DG8" s="8">
        <v>18064580.666666668</v>
      </c>
      <c r="DH8" s="8">
        <v>17991072</v>
      </c>
      <c r="DI8" s="8">
        <v>17848873</v>
      </c>
      <c r="DJ8" s="8">
        <v>17762610</v>
      </c>
      <c r="DK8" s="8">
        <v>17525524.666666668</v>
      </c>
      <c r="DL8" s="8">
        <v>17630335.666666668</v>
      </c>
      <c r="DM8" s="8">
        <v>17620019</v>
      </c>
    </row>
    <row r="12" ht="12.75">
      <c r="B12" t="s">
        <v>1</v>
      </c>
    </row>
    <row r="15" ht="12.75">
      <c r="C15" t="s">
        <v>2</v>
      </c>
    </row>
    <row r="17" spans="2:64" ht="12.75">
      <c r="B17" s="6"/>
      <c r="C17" s="6" t="s">
        <v>215</v>
      </c>
      <c r="D17" s="6" t="s">
        <v>216</v>
      </c>
      <c r="E17" s="6" t="s">
        <v>217</v>
      </c>
      <c r="F17" s="6" t="s">
        <v>42</v>
      </c>
      <c r="G17" s="6" t="s">
        <v>43</v>
      </c>
      <c r="H17" s="6" t="s">
        <v>44</v>
      </c>
      <c r="I17" s="6" t="s">
        <v>45</v>
      </c>
      <c r="J17" s="6" t="s">
        <v>46</v>
      </c>
      <c r="K17" s="6" t="s">
        <v>47</v>
      </c>
      <c r="L17" s="6" t="s">
        <v>48</v>
      </c>
      <c r="M17" s="6" t="s">
        <v>49</v>
      </c>
      <c r="N17" s="6" t="s">
        <v>114</v>
      </c>
      <c r="O17" s="6" t="s">
        <v>115</v>
      </c>
      <c r="P17" s="6" t="s">
        <v>241</v>
      </c>
      <c r="Q17" s="6" t="s">
        <v>242</v>
      </c>
      <c r="R17" s="6" t="s">
        <v>243</v>
      </c>
      <c r="S17" s="6" t="s">
        <v>244</v>
      </c>
      <c r="T17" s="6" t="s">
        <v>245</v>
      </c>
      <c r="U17" s="6" t="s">
        <v>246</v>
      </c>
      <c r="V17" s="6" t="s">
        <v>247</v>
      </c>
      <c r="W17" s="6" t="s">
        <v>248</v>
      </c>
      <c r="X17" s="6" t="s">
        <v>249</v>
      </c>
      <c r="Y17" s="6" t="s">
        <v>250</v>
      </c>
      <c r="Z17" s="6" t="s">
        <v>251</v>
      </c>
      <c r="AA17" s="6" t="s">
        <v>252</v>
      </c>
      <c r="AB17" s="6" t="s">
        <v>253</v>
      </c>
      <c r="AC17" s="6" t="s">
        <v>368</v>
      </c>
      <c r="AD17" s="6" t="s">
        <v>369</v>
      </c>
      <c r="AE17" s="6" t="s">
        <v>370</v>
      </c>
      <c r="AF17" s="6" t="s">
        <v>117</v>
      </c>
      <c r="AG17" s="6" t="s">
        <v>154</v>
      </c>
      <c r="AH17" s="6" t="s">
        <v>155</v>
      </c>
      <c r="AI17" s="6" t="s">
        <v>156</v>
      </c>
      <c r="AJ17" s="6" t="s">
        <v>157</v>
      </c>
      <c r="AK17" s="6" t="s">
        <v>158</v>
      </c>
      <c r="AL17" s="6" t="s">
        <v>159</v>
      </c>
      <c r="AM17" s="6" t="s">
        <v>160</v>
      </c>
      <c r="AN17" s="6" t="s">
        <v>161</v>
      </c>
      <c r="AO17" s="6" t="s">
        <v>19</v>
      </c>
      <c r="AP17" s="6" t="s">
        <v>20</v>
      </c>
      <c r="AQ17" s="6" t="s">
        <v>89</v>
      </c>
      <c r="AR17" s="6" t="s">
        <v>90</v>
      </c>
      <c r="AS17" s="6" t="s">
        <v>91</v>
      </c>
      <c r="AT17" s="6" t="s">
        <v>92</v>
      </c>
      <c r="AU17" s="6" t="s">
        <v>269</v>
      </c>
      <c r="AV17" s="6" t="s">
        <v>270</v>
      </c>
      <c r="AW17" s="6" t="s">
        <v>271</v>
      </c>
      <c r="AX17" s="6" t="s">
        <v>272</v>
      </c>
      <c r="AY17" s="6" t="s">
        <v>273</v>
      </c>
      <c r="AZ17" s="6" t="s">
        <v>274</v>
      </c>
      <c r="BA17" s="6" t="s">
        <v>275</v>
      </c>
      <c r="BB17" s="6" t="s">
        <v>276</v>
      </c>
      <c r="BC17" s="6" t="s">
        <v>277</v>
      </c>
      <c r="BD17" s="6" t="s">
        <v>278</v>
      </c>
      <c r="BE17" s="6" t="s">
        <v>279</v>
      </c>
      <c r="BF17" s="6" t="s">
        <v>280</v>
      </c>
      <c r="BG17" s="6" t="s">
        <v>281</v>
      </c>
      <c r="BH17" s="6" t="s">
        <v>282</v>
      </c>
      <c r="BI17" s="6" t="s">
        <v>283</v>
      </c>
      <c r="BJ17" s="6" t="s">
        <v>284</v>
      </c>
      <c r="BK17" s="6" t="s">
        <v>3</v>
      </c>
      <c r="BL17" s="6" t="s">
        <v>69</v>
      </c>
    </row>
    <row r="18" spans="2:64" ht="12.75">
      <c r="B18" t="s">
        <v>4</v>
      </c>
      <c r="C18">
        <v>13520.1</v>
      </c>
      <c r="D18">
        <v>13579.6</v>
      </c>
      <c r="E18">
        <v>13592.8</v>
      </c>
      <c r="F18">
        <v>13584.8</v>
      </c>
      <c r="G18">
        <v>13622.6</v>
      </c>
      <c r="H18">
        <v>13730.2</v>
      </c>
      <c r="I18">
        <v>13864.4</v>
      </c>
      <c r="J18">
        <v>13966.8</v>
      </c>
      <c r="K18">
        <v>14048.2</v>
      </c>
      <c r="L18">
        <v>14248.3</v>
      </c>
      <c r="M18">
        <v>14398.8</v>
      </c>
      <c r="N18">
        <v>14478</v>
      </c>
      <c r="O18">
        <v>14670.8</v>
      </c>
      <c r="P18">
        <v>14856</v>
      </c>
      <c r="Q18">
        <v>15021.3</v>
      </c>
      <c r="R18">
        <v>15179.9</v>
      </c>
      <c r="S18">
        <v>15344.6</v>
      </c>
      <c r="T18">
        <v>15574.8</v>
      </c>
      <c r="U18">
        <v>15692</v>
      </c>
      <c r="V18">
        <v>15856.7</v>
      </c>
      <c r="W18">
        <v>16042.9</v>
      </c>
      <c r="X18">
        <v>16357.3</v>
      </c>
      <c r="Y18">
        <v>16572.1</v>
      </c>
      <c r="Z18">
        <v>16673.6</v>
      </c>
      <c r="AA18">
        <v>16709.4</v>
      </c>
      <c r="AB18">
        <v>16856.6</v>
      </c>
      <c r="AC18">
        <v>17053.1</v>
      </c>
      <c r="AD18">
        <v>17103.3</v>
      </c>
      <c r="AE18">
        <v>17094.3</v>
      </c>
      <c r="AF18">
        <v>17302.4</v>
      </c>
      <c r="AG18">
        <v>17466.1</v>
      </c>
      <c r="AH18">
        <v>17487.5</v>
      </c>
      <c r="AI18">
        <v>17506.9</v>
      </c>
      <c r="AJ18">
        <v>17796.4</v>
      </c>
      <c r="AK18">
        <v>18051</v>
      </c>
      <c r="AL18">
        <v>18156</v>
      </c>
      <c r="AM18">
        <v>18176.9</v>
      </c>
      <c r="AN18">
        <v>18394.7</v>
      </c>
      <c r="AO18">
        <v>18652.3</v>
      </c>
      <c r="AP18">
        <v>18815.3</v>
      </c>
      <c r="AQ18">
        <v>18794.3</v>
      </c>
      <c r="AR18">
        <v>19134.2</v>
      </c>
      <c r="AS18">
        <v>19507.4</v>
      </c>
      <c r="AT18">
        <v>19633.2</v>
      </c>
      <c r="AU18">
        <v>19661.6</v>
      </c>
      <c r="AV18">
        <v>19990.6</v>
      </c>
      <c r="AW18">
        <v>20150.4</v>
      </c>
      <c r="AX18">
        <v>20285.3</v>
      </c>
      <c r="AY18">
        <v>20356.2</v>
      </c>
      <c r="AZ18">
        <v>20658.4</v>
      </c>
      <c r="BA18">
        <v>20751.9</v>
      </c>
      <c r="BB18">
        <v>20747.6</v>
      </c>
      <c r="BC18">
        <v>20690.4</v>
      </c>
      <c r="BD18">
        <v>20733.6</v>
      </c>
      <c r="BE18">
        <v>20610.9</v>
      </c>
      <c r="BF18">
        <v>20148.8</v>
      </c>
      <c r="BG18">
        <v>19378.7</v>
      </c>
      <c r="BH18">
        <v>19277.4</v>
      </c>
      <c r="BI18">
        <v>19135.1</v>
      </c>
      <c r="BJ18">
        <v>18932.5</v>
      </c>
      <c r="BK18">
        <v>18675.4</v>
      </c>
      <c r="BL18">
        <v>18821.6</v>
      </c>
    </row>
    <row r="19" spans="2:64" ht="12.75">
      <c r="B19" t="s">
        <v>99</v>
      </c>
      <c r="C19">
        <v>14020.6</v>
      </c>
      <c r="D19">
        <v>14088.1</v>
      </c>
      <c r="E19">
        <v>14094.2</v>
      </c>
      <c r="F19">
        <v>14080.7</v>
      </c>
      <c r="G19">
        <v>14287.5</v>
      </c>
      <c r="H19">
        <v>14385.2</v>
      </c>
      <c r="I19">
        <v>14505.5</v>
      </c>
      <c r="J19">
        <v>14593.4</v>
      </c>
      <c r="K19">
        <v>14685.4</v>
      </c>
      <c r="L19">
        <v>14910.3</v>
      </c>
      <c r="M19">
        <v>15079.6</v>
      </c>
      <c r="N19">
        <v>15163.7</v>
      </c>
      <c r="O19">
        <v>15371.9</v>
      </c>
      <c r="P19">
        <v>15551.1</v>
      </c>
      <c r="Q19">
        <v>15709.7</v>
      </c>
      <c r="R19">
        <v>15883.9</v>
      </c>
      <c r="S19">
        <v>16067.2</v>
      </c>
      <c r="T19">
        <v>16301.2</v>
      </c>
      <c r="U19">
        <v>16442.9</v>
      </c>
      <c r="V19">
        <v>16641.4</v>
      </c>
      <c r="W19">
        <v>16812.9</v>
      </c>
      <c r="X19">
        <v>17125</v>
      </c>
      <c r="Y19">
        <v>17335.6</v>
      </c>
      <c r="Z19">
        <v>17447.4</v>
      </c>
      <c r="AA19">
        <v>17497.4</v>
      </c>
      <c r="AB19">
        <v>17651.4</v>
      </c>
      <c r="AC19">
        <v>17854.5</v>
      </c>
      <c r="AD19">
        <v>17905</v>
      </c>
      <c r="AE19">
        <v>17913</v>
      </c>
      <c r="AF19">
        <v>18086.5</v>
      </c>
      <c r="AG19">
        <v>18222.8</v>
      </c>
      <c r="AH19">
        <v>18245</v>
      </c>
      <c r="AI19">
        <v>18303.5</v>
      </c>
      <c r="AJ19">
        <v>18627.2</v>
      </c>
      <c r="AK19">
        <v>18854.2</v>
      </c>
      <c r="AL19">
        <v>18959.9</v>
      </c>
      <c r="AM19">
        <v>19018.3</v>
      </c>
      <c r="AN19">
        <v>19237.6</v>
      </c>
      <c r="AO19">
        <v>19459.3</v>
      </c>
      <c r="AP19">
        <v>19621.1</v>
      </c>
      <c r="AQ19">
        <v>19617.4</v>
      </c>
      <c r="AR19">
        <v>19963.8</v>
      </c>
      <c r="AS19">
        <v>20368.6</v>
      </c>
      <c r="AT19">
        <v>20510.6</v>
      </c>
      <c r="AU19">
        <v>20498.1</v>
      </c>
      <c r="AV19">
        <v>20874</v>
      </c>
      <c r="AW19">
        <v>21093.9</v>
      </c>
      <c r="AX19">
        <v>21279.2</v>
      </c>
      <c r="AY19">
        <v>21215.5</v>
      </c>
      <c r="AZ19">
        <v>21595.5</v>
      </c>
      <c r="BA19">
        <v>21739.5</v>
      </c>
      <c r="BB19">
        <v>21789.8</v>
      </c>
      <c r="BC19">
        <v>21523.5</v>
      </c>
      <c r="BD19">
        <v>21666</v>
      </c>
      <c r="BE19">
        <v>21601.4</v>
      </c>
      <c r="BF19">
        <v>21189.1</v>
      </c>
      <c r="BG19">
        <v>20166.9</v>
      </c>
      <c r="BH19">
        <v>20140.5</v>
      </c>
      <c r="BI19">
        <v>20071.8</v>
      </c>
      <c r="BJ19">
        <v>19928.9</v>
      </c>
      <c r="BK19">
        <v>19447.6</v>
      </c>
      <c r="BL19">
        <v>19663.3</v>
      </c>
    </row>
    <row r="20" spans="2:64" ht="12.75">
      <c r="B20" t="s">
        <v>100</v>
      </c>
      <c r="C20">
        <v>12973.8</v>
      </c>
      <c r="D20">
        <v>13026.6</v>
      </c>
      <c r="E20">
        <v>13042.6</v>
      </c>
      <c r="F20">
        <v>13036.1</v>
      </c>
      <c r="G20">
        <v>13020.9</v>
      </c>
      <c r="H20">
        <v>13122.6</v>
      </c>
      <c r="I20">
        <v>13309.5</v>
      </c>
      <c r="J20">
        <v>13358</v>
      </c>
      <c r="K20">
        <v>13457.5</v>
      </c>
      <c r="L20">
        <v>13629.8</v>
      </c>
      <c r="M20">
        <v>13756.3</v>
      </c>
      <c r="N20">
        <v>13828.3</v>
      </c>
      <c r="O20">
        <v>13973.8</v>
      </c>
      <c r="P20">
        <v>14186.5</v>
      </c>
      <c r="Q20">
        <v>14390.9</v>
      </c>
      <c r="R20">
        <v>14480.9</v>
      </c>
      <c r="S20">
        <v>14655.4</v>
      </c>
      <c r="T20">
        <v>14868.7</v>
      </c>
      <c r="U20">
        <v>15025.9</v>
      </c>
      <c r="V20">
        <v>15132.4</v>
      </c>
      <c r="W20">
        <v>15360.4</v>
      </c>
      <c r="X20">
        <v>15591.8</v>
      </c>
      <c r="Y20">
        <v>15866.7</v>
      </c>
      <c r="Z20">
        <v>15859</v>
      </c>
      <c r="AA20">
        <v>15971.8</v>
      </c>
      <c r="AB20">
        <v>16106.5</v>
      </c>
      <c r="AC20">
        <v>16290.4</v>
      </c>
      <c r="AD20">
        <v>16333.1</v>
      </c>
      <c r="AE20">
        <v>16354.5</v>
      </c>
      <c r="AF20">
        <v>16530</v>
      </c>
      <c r="AG20">
        <v>16701.9</v>
      </c>
      <c r="AH20">
        <v>16608.1</v>
      </c>
      <c r="AI20">
        <v>16762.4</v>
      </c>
      <c r="AJ20">
        <v>16871.2</v>
      </c>
      <c r="AK20">
        <v>17108</v>
      </c>
      <c r="AL20">
        <v>17053</v>
      </c>
      <c r="AM20">
        <v>17231.2</v>
      </c>
      <c r="AN20">
        <v>17292.6</v>
      </c>
      <c r="AO20">
        <v>17575</v>
      </c>
      <c r="AP20">
        <v>17520.1</v>
      </c>
      <c r="AQ20">
        <v>17641.9</v>
      </c>
      <c r="AR20">
        <v>17867.7</v>
      </c>
      <c r="AS20">
        <v>18228.5</v>
      </c>
      <c r="AT20">
        <v>18142.1</v>
      </c>
      <c r="AU20">
        <v>18213.7</v>
      </c>
      <c r="AV20">
        <v>18507.8</v>
      </c>
      <c r="AW20">
        <v>18699.7</v>
      </c>
      <c r="AX20">
        <v>18834.5</v>
      </c>
      <c r="AY20">
        <v>18810.7</v>
      </c>
      <c r="AZ20">
        <v>19090.1</v>
      </c>
      <c r="BA20">
        <v>19226.1</v>
      </c>
      <c r="BB20">
        <v>19231.2</v>
      </c>
      <c r="BC20">
        <v>19111.1</v>
      </c>
      <c r="BD20">
        <v>19161.7</v>
      </c>
      <c r="BE20">
        <v>19083</v>
      </c>
      <c r="BF20">
        <v>18596.8</v>
      </c>
      <c r="BG20">
        <v>17877.3</v>
      </c>
      <c r="BH20">
        <v>17784.9</v>
      </c>
      <c r="BI20">
        <v>17735.3</v>
      </c>
      <c r="BJ20">
        <v>17533.1</v>
      </c>
      <c r="BK20">
        <v>17192.4</v>
      </c>
      <c r="BL20">
        <v>17322.7</v>
      </c>
    </row>
    <row r="21" spans="2:64" ht="12.75">
      <c r="B21" t="s">
        <v>101</v>
      </c>
      <c r="W21">
        <v>7201851.8</v>
      </c>
      <c r="X21">
        <v>7183326.2</v>
      </c>
      <c r="Y21">
        <v>6899676.5</v>
      </c>
      <c r="Z21">
        <v>7116294.4</v>
      </c>
      <c r="AA21">
        <v>7413462.4</v>
      </c>
      <c r="AB21">
        <v>7374560.6</v>
      </c>
      <c r="AC21">
        <v>7094148.8</v>
      </c>
      <c r="AD21">
        <v>7349578.2</v>
      </c>
      <c r="AE21">
        <v>7513379.3</v>
      </c>
      <c r="AF21">
        <v>7583464.6</v>
      </c>
      <c r="AG21">
        <v>7224139</v>
      </c>
      <c r="AH21">
        <v>7515102.1</v>
      </c>
      <c r="AI21">
        <v>7684264.5</v>
      </c>
      <c r="AJ21">
        <v>7672881.9</v>
      </c>
      <c r="AK21">
        <v>7389533.1</v>
      </c>
      <c r="AL21">
        <v>7748204.1</v>
      </c>
      <c r="AM21">
        <v>7893641.6</v>
      </c>
      <c r="AN21">
        <v>7902391.9</v>
      </c>
      <c r="AO21">
        <v>7586895.1</v>
      </c>
      <c r="AP21">
        <v>7890886.5</v>
      </c>
      <c r="AQ21">
        <v>8002821.8</v>
      </c>
      <c r="AR21">
        <v>8186469.2</v>
      </c>
      <c r="AS21">
        <v>7811930.7</v>
      </c>
      <c r="AT21">
        <v>8132078.7</v>
      </c>
      <c r="AU21">
        <v>8364399.7</v>
      </c>
      <c r="AV21">
        <v>8356477.7</v>
      </c>
      <c r="AW21">
        <v>8086321.4</v>
      </c>
      <c r="AX21">
        <v>8339434.9</v>
      </c>
      <c r="AY21">
        <v>8534459</v>
      </c>
      <c r="AZ21">
        <v>8530642.4</v>
      </c>
      <c r="BA21">
        <v>8217354.6</v>
      </c>
      <c r="BB21">
        <v>8474689.7</v>
      </c>
      <c r="BC21">
        <v>8547240.9</v>
      </c>
      <c r="BD21">
        <v>8694011.4</v>
      </c>
      <c r="BE21">
        <v>8198166.5</v>
      </c>
      <c r="BF21">
        <v>8391509.7</v>
      </c>
      <c r="BG21">
        <v>8059146.6</v>
      </c>
      <c r="BH21">
        <v>8045326.5</v>
      </c>
      <c r="BI21">
        <v>7681888.8</v>
      </c>
      <c r="BJ21">
        <v>7919053.4</v>
      </c>
      <c r="BK21">
        <v>7806361.8</v>
      </c>
      <c r="BL21">
        <v>7985706.7</v>
      </c>
    </row>
    <row r="24" ht="12.75">
      <c r="C24" t="s">
        <v>102</v>
      </c>
    </row>
    <row r="27" spans="2:102" ht="12.75">
      <c r="B27" s="6"/>
      <c r="C27" s="6" t="s">
        <v>265</v>
      </c>
      <c r="D27" s="6" t="s">
        <v>266</v>
      </c>
      <c r="E27" s="6" t="s">
        <v>138</v>
      </c>
      <c r="F27" s="6" t="s">
        <v>139</v>
      </c>
      <c r="G27" s="6" t="s">
        <v>140</v>
      </c>
      <c r="H27" s="6" t="s">
        <v>141</v>
      </c>
      <c r="I27" s="6" t="s">
        <v>142</v>
      </c>
      <c r="J27" s="6" t="s">
        <v>128</v>
      </c>
      <c r="K27" s="6" t="s">
        <v>170</v>
      </c>
      <c r="L27" s="6" t="s">
        <v>171</v>
      </c>
      <c r="M27" s="6" t="s">
        <v>172</v>
      </c>
      <c r="N27" s="6" t="s">
        <v>173</v>
      </c>
      <c r="O27" s="6" t="s">
        <v>174</v>
      </c>
      <c r="P27" s="6" t="s">
        <v>175</v>
      </c>
      <c r="Q27" s="6" t="s">
        <v>176</v>
      </c>
      <c r="R27" s="6" t="s">
        <v>178</v>
      </c>
      <c r="S27" s="6" t="s">
        <v>179</v>
      </c>
      <c r="T27" s="6" t="s">
        <v>302</v>
      </c>
      <c r="U27" s="6" t="s">
        <v>303</v>
      </c>
      <c r="V27" s="6" t="s">
        <v>337</v>
      </c>
      <c r="W27" s="6" t="s">
        <v>338</v>
      </c>
      <c r="X27" s="6" t="s">
        <v>339</v>
      </c>
      <c r="Y27" s="6" t="s">
        <v>340</v>
      </c>
      <c r="Z27" s="6" t="s">
        <v>341</v>
      </c>
      <c r="AA27" s="6" t="s">
        <v>342</v>
      </c>
      <c r="AB27" s="6" t="s">
        <v>343</v>
      </c>
      <c r="AC27" s="6" t="s">
        <v>344</v>
      </c>
      <c r="AD27" s="6" t="s">
        <v>345</v>
      </c>
      <c r="AE27" s="6" t="s">
        <v>346</v>
      </c>
      <c r="AF27" s="6" t="s">
        <v>347</v>
      </c>
      <c r="AG27" s="6" t="s">
        <v>348</v>
      </c>
      <c r="AH27" s="6" t="s">
        <v>382</v>
      </c>
      <c r="AI27" s="6" t="s">
        <v>383</v>
      </c>
      <c r="AJ27" s="6" t="s">
        <v>384</v>
      </c>
      <c r="AK27" s="6" t="s">
        <v>385</v>
      </c>
      <c r="AL27" s="6" t="s">
        <v>386</v>
      </c>
      <c r="AM27" s="6" t="s">
        <v>387</v>
      </c>
      <c r="AN27" s="6" t="s">
        <v>166</v>
      </c>
      <c r="AO27" s="6" t="s">
        <v>167</v>
      </c>
      <c r="AP27" s="6" t="s">
        <v>168</v>
      </c>
      <c r="AQ27" s="6" t="s">
        <v>255</v>
      </c>
      <c r="AR27" s="6" t="s">
        <v>256</v>
      </c>
      <c r="AS27" s="6" t="s">
        <v>11</v>
      </c>
      <c r="AT27" s="6" t="s">
        <v>12</v>
      </c>
      <c r="AU27" s="6" t="s">
        <v>13</v>
      </c>
      <c r="AV27" s="6" t="s">
        <v>14</v>
      </c>
      <c r="AW27" s="6" t="s">
        <v>229</v>
      </c>
      <c r="AX27" s="6" t="s">
        <v>230</v>
      </c>
      <c r="AY27" s="6" t="s">
        <v>231</v>
      </c>
      <c r="AZ27" s="6" t="s">
        <v>87</v>
      </c>
      <c r="BA27" s="6" t="s">
        <v>88</v>
      </c>
      <c r="BB27" s="6" t="s">
        <v>390</v>
      </c>
      <c r="BC27" s="6" t="s">
        <v>391</v>
      </c>
      <c r="BD27" s="6" t="s">
        <v>225</v>
      </c>
      <c r="BE27" s="6" t="s">
        <v>226</v>
      </c>
      <c r="BF27" s="6" t="s">
        <v>227</v>
      </c>
      <c r="BG27" s="6" t="s">
        <v>228</v>
      </c>
      <c r="BH27" s="6" t="s">
        <v>212</v>
      </c>
      <c r="BI27" s="6" t="s">
        <v>213</v>
      </c>
      <c r="BJ27" s="6" t="s">
        <v>214</v>
      </c>
      <c r="BK27" s="6" t="s">
        <v>215</v>
      </c>
      <c r="BL27" s="6" t="s">
        <v>216</v>
      </c>
      <c r="BM27" s="6" t="s">
        <v>217</v>
      </c>
      <c r="BN27" s="6" t="s">
        <v>42</v>
      </c>
      <c r="BO27" s="6" t="s">
        <v>43</v>
      </c>
      <c r="BP27" s="6" t="s">
        <v>44</v>
      </c>
      <c r="BQ27" s="6" t="s">
        <v>45</v>
      </c>
      <c r="BR27" s="6" t="s">
        <v>46</v>
      </c>
      <c r="BS27" s="6" t="s">
        <v>47</v>
      </c>
      <c r="BT27" s="6" t="s">
        <v>48</v>
      </c>
      <c r="BU27" s="6" t="s">
        <v>49</v>
      </c>
      <c r="BV27" s="6" t="s">
        <v>114</v>
      </c>
      <c r="BW27" s="6" t="s">
        <v>115</v>
      </c>
      <c r="BX27" s="6" t="s">
        <v>241</v>
      </c>
      <c r="BY27" s="6" t="s">
        <v>242</v>
      </c>
      <c r="BZ27" s="6" t="s">
        <v>243</v>
      </c>
      <c r="CA27" s="6" t="s">
        <v>244</v>
      </c>
      <c r="CB27" s="6" t="s">
        <v>245</v>
      </c>
      <c r="CC27" s="6" t="s">
        <v>246</v>
      </c>
      <c r="CD27" s="6" t="s">
        <v>247</v>
      </c>
      <c r="CE27" s="6" t="s">
        <v>248</v>
      </c>
      <c r="CF27" s="6" t="s">
        <v>249</v>
      </c>
      <c r="CG27" s="6" t="s">
        <v>250</v>
      </c>
      <c r="CH27" s="6" t="s">
        <v>251</v>
      </c>
      <c r="CI27" s="6" t="s">
        <v>252</v>
      </c>
      <c r="CJ27" s="6" t="s">
        <v>253</v>
      </c>
      <c r="CK27" s="6" t="s">
        <v>368</v>
      </c>
      <c r="CL27" s="6" t="s">
        <v>369</v>
      </c>
      <c r="CM27" s="6" t="s">
        <v>370</v>
      </c>
      <c r="CN27" s="6" t="s">
        <v>117</v>
      </c>
      <c r="CO27" s="6" t="s">
        <v>154</v>
      </c>
      <c r="CP27" s="6" t="s">
        <v>155</v>
      </c>
      <c r="CQ27" s="6" t="s">
        <v>156</v>
      </c>
      <c r="CR27" s="6" t="s">
        <v>157</v>
      </c>
      <c r="CS27" s="6" t="s">
        <v>158</v>
      </c>
      <c r="CT27" s="6" t="s">
        <v>159</v>
      </c>
      <c r="CU27" s="6" t="s">
        <v>160</v>
      </c>
      <c r="CV27" s="6" t="s">
        <v>161</v>
      </c>
      <c r="CW27" s="6" t="s">
        <v>19</v>
      </c>
      <c r="CX27" s="6" t="s">
        <v>20</v>
      </c>
    </row>
    <row r="28" spans="2:102" ht="12.75">
      <c r="B28" t="s">
        <v>316</v>
      </c>
      <c r="C28">
        <v>12484.2</v>
      </c>
      <c r="D28">
        <v>12414.2</v>
      </c>
      <c r="E28">
        <v>12337</v>
      </c>
      <c r="F28">
        <v>12328.7</v>
      </c>
      <c r="G28">
        <v>12139.5</v>
      </c>
      <c r="H28">
        <v>12098.9</v>
      </c>
      <c r="I28">
        <v>12069.8</v>
      </c>
      <c r="J28">
        <v>12067</v>
      </c>
      <c r="K28">
        <v>11983</v>
      </c>
      <c r="L28">
        <v>11997.7</v>
      </c>
      <c r="M28">
        <v>11963.4</v>
      </c>
      <c r="N28">
        <v>12016.5</v>
      </c>
      <c r="O28">
        <v>11847.8</v>
      </c>
      <c r="P28">
        <v>11962.3</v>
      </c>
      <c r="Q28">
        <v>11980.4</v>
      </c>
      <c r="R28">
        <v>12003</v>
      </c>
      <c r="S28">
        <v>11730.4</v>
      </c>
      <c r="T28">
        <v>11677.1</v>
      </c>
      <c r="U28">
        <v>11686.3</v>
      </c>
      <c r="V28">
        <v>11631.2</v>
      </c>
      <c r="W28">
        <v>11489.9</v>
      </c>
      <c r="X28">
        <v>11511.5</v>
      </c>
      <c r="Y28">
        <v>11575.6</v>
      </c>
      <c r="Z28">
        <v>11668.7</v>
      </c>
      <c r="AA28">
        <v>11581.9</v>
      </c>
      <c r="AB28">
        <v>11763</v>
      </c>
      <c r="AC28">
        <v>11884.7</v>
      </c>
      <c r="AD28">
        <v>12087.6</v>
      </c>
      <c r="AE28">
        <v>12083.5</v>
      </c>
      <c r="AF28">
        <v>12328</v>
      </c>
      <c r="AG28">
        <v>12503.2</v>
      </c>
      <c r="AH28">
        <v>12670</v>
      </c>
      <c r="AI28">
        <v>12634.4</v>
      </c>
      <c r="AJ28">
        <v>12791.1</v>
      </c>
      <c r="AK28">
        <v>12893.7</v>
      </c>
      <c r="AL28">
        <v>13002</v>
      </c>
      <c r="AM28">
        <v>13014.2</v>
      </c>
      <c r="AN28">
        <v>13217.5</v>
      </c>
      <c r="AO28">
        <v>13411.7</v>
      </c>
      <c r="AP28">
        <v>13537.5</v>
      </c>
      <c r="AQ28">
        <v>13602.9</v>
      </c>
      <c r="AR28">
        <v>13773.9</v>
      </c>
      <c r="AS28">
        <v>13872.9</v>
      </c>
      <c r="AT28">
        <v>13952.2</v>
      </c>
      <c r="AU28">
        <v>13877.6</v>
      </c>
      <c r="AV28">
        <v>14005.6</v>
      </c>
      <c r="AW28">
        <v>14005.9</v>
      </c>
      <c r="AX28">
        <v>13974.8</v>
      </c>
      <c r="AY28">
        <v>13809.4</v>
      </c>
      <c r="AZ28">
        <v>13874.8</v>
      </c>
      <c r="BA28">
        <v>13799.5</v>
      </c>
      <c r="BB28">
        <v>13602.6</v>
      </c>
      <c r="BC28">
        <v>13374.2</v>
      </c>
      <c r="BD28">
        <v>13409.8</v>
      </c>
      <c r="BE28">
        <v>13400.6</v>
      </c>
      <c r="BF28">
        <v>13338.9</v>
      </c>
      <c r="BG28">
        <v>13172.7</v>
      </c>
      <c r="BH28">
        <v>13265</v>
      </c>
      <c r="BI28">
        <v>13400.9</v>
      </c>
      <c r="BJ28">
        <v>13432.2</v>
      </c>
      <c r="BK28">
        <v>13429.7</v>
      </c>
      <c r="BL28">
        <v>13580.5</v>
      </c>
      <c r="BM28">
        <v>13660.2</v>
      </c>
      <c r="BN28">
        <v>13614.6</v>
      </c>
      <c r="BO28">
        <v>13564</v>
      </c>
      <c r="BP28">
        <v>13640.7</v>
      </c>
      <c r="BQ28">
        <v>13842.9</v>
      </c>
      <c r="BR28">
        <v>13931.5</v>
      </c>
      <c r="BS28">
        <v>13974.3</v>
      </c>
      <c r="BT28">
        <v>14075.3</v>
      </c>
      <c r="BU28">
        <v>14221.7</v>
      </c>
      <c r="BV28">
        <v>14316.3</v>
      </c>
      <c r="BW28">
        <v>14425.6</v>
      </c>
      <c r="BX28">
        <v>14614.8</v>
      </c>
      <c r="BY28">
        <v>14826.8</v>
      </c>
      <c r="BZ28">
        <v>14924.2</v>
      </c>
      <c r="CA28">
        <v>14984.2</v>
      </c>
      <c r="CB28">
        <v>15178.8</v>
      </c>
      <c r="CC28">
        <v>15311.9</v>
      </c>
      <c r="CD28">
        <v>15361.4</v>
      </c>
      <c r="CE28">
        <v>15433.4</v>
      </c>
      <c r="CF28">
        <v>15720.2</v>
      </c>
      <c r="CG28">
        <v>15891.1</v>
      </c>
      <c r="CH28">
        <v>15906.9</v>
      </c>
      <c r="CI28">
        <v>15967.9</v>
      </c>
      <c r="CJ28">
        <v>16052.9</v>
      </c>
      <c r="CK28">
        <v>16178.2</v>
      </c>
      <c r="CL28">
        <v>16233.9</v>
      </c>
      <c r="CM28">
        <v>16206.6</v>
      </c>
      <c r="CN28">
        <v>16340.6</v>
      </c>
      <c r="CO28">
        <v>16415</v>
      </c>
      <c r="CP28">
        <v>16426.7</v>
      </c>
      <c r="CQ28">
        <v>16415.7</v>
      </c>
      <c r="CR28">
        <v>16610.6</v>
      </c>
      <c r="CS28">
        <v>16757.5</v>
      </c>
      <c r="CT28">
        <v>16790.4</v>
      </c>
      <c r="CU28">
        <v>16774.7</v>
      </c>
      <c r="CV28">
        <v>16954.7</v>
      </c>
      <c r="CW28">
        <v>17114.1</v>
      </c>
      <c r="CX28">
        <v>17145.8</v>
      </c>
    </row>
    <row r="29" spans="2:102" ht="12.75">
      <c r="B29" t="s">
        <v>103</v>
      </c>
      <c r="C29">
        <v>12658.9</v>
      </c>
      <c r="D29">
        <v>12585.7</v>
      </c>
      <c r="E29">
        <v>12509.4</v>
      </c>
      <c r="F29">
        <v>12501.5</v>
      </c>
      <c r="G29">
        <v>12308.5</v>
      </c>
      <c r="H29">
        <v>12266.4</v>
      </c>
      <c r="I29">
        <v>12238.4</v>
      </c>
      <c r="J29">
        <v>12235.1</v>
      </c>
      <c r="K29">
        <v>12148.9</v>
      </c>
      <c r="L29">
        <v>12162.3</v>
      </c>
      <c r="M29">
        <v>12130.7</v>
      </c>
      <c r="N29">
        <v>12185.1</v>
      </c>
      <c r="O29">
        <v>12013.8</v>
      </c>
      <c r="P29">
        <v>12128.1</v>
      </c>
      <c r="Q29">
        <v>12148.1</v>
      </c>
      <c r="R29">
        <v>12171.5</v>
      </c>
      <c r="S29">
        <v>11894.5</v>
      </c>
      <c r="T29">
        <v>11839.8</v>
      </c>
      <c r="U29">
        <v>11849.2</v>
      </c>
      <c r="V29">
        <v>11794.7</v>
      </c>
      <c r="W29">
        <v>11651.6</v>
      </c>
      <c r="X29">
        <v>11671</v>
      </c>
      <c r="Y29">
        <v>11734.9</v>
      </c>
      <c r="Z29">
        <v>11828.6</v>
      </c>
      <c r="AA29">
        <v>11739.2</v>
      </c>
      <c r="AB29">
        <v>11920.8</v>
      </c>
      <c r="AC29">
        <v>12043.8</v>
      </c>
      <c r="AD29">
        <v>12248</v>
      </c>
      <c r="AE29">
        <v>12243.8</v>
      </c>
      <c r="AF29">
        <v>12488.5</v>
      </c>
      <c r="AG29">
        <v>12667.6</v>
      </c>
      <c r="AH29">
        <v>12835</v>
      </c>
      <c r="AI29">
        <v>12800.9</v>
      </c>
      <c r="AJ29">
        <v>12956.1</v>
      </c>
      <c r="AK29">
        <v>13060.9</v>
      </c>
      <c r="AL29">
        <v>13170.1</v>
      </c>
      <c r="AM29">
        <v>13178.4</v>
      </c>
      <c r="AN29">
        <v>13384.6</v>
      </c>
      <c r="AO29">
        <v>13579.2</v>
      </c>
      <c r="AP29">
        <v>13707.3</v>
      </c>
      <c r="AQ29">
        <v>13771.2</v>
      </c>
      <c r="AR29">
        <v>13946.3</v>
      </c>
      <c r="AS29">
        <v>14043.4</v>
      </c>
      <c r="AT29">
        <v>14124.7</v>
      </c>
      <c r="AU29">
        <v>14047.3</v>
      </c>
      <c r="AV29">
        <v>14177.3</v>
      </c>
      <c r="AW29">
        <v>14174.4</v>
      </c>
      <c r="AX29">
        <v>14144.1</v>
      </c>
      <c r="AY29">
        <v>13975.4</v>
      </c>
      <c r="AZ29">
        <v>14041.8</v>
      </c>
      <c r="BA29">
        <v>13964.5</v>
      </c>
      <c r="BB29">
        <v>13767.3</v>
      </c>
      <c r="BC29">
        <v>13535.2</v>
      </c>
      <c r="BD29">
        <v>13571.9</v>
      </c>
      <c r="BE29">
        <v>13561.1</v>
      </c>
      <c r="BF29">
        <v>13501</v>
      </c>
      <c r="BG29">
        <v>13334.3</v>
      </c>
      <c r="BH29">
        <v>13426.9</v>
      </c>
      <c r="BI29">
        <v>13561.9</v>
      </c>
      <c r="BJ29">
        <v>13591.6</v>
      </c>
      <c r="BK29">
        <v>13588.5</v>
      </c>
      <c r="BL29">
        <v>13740.6</v>
      </c>
      <c r="BM29">
        <v>13823.2</v>
      </c>
      <c r="BN29">
        <v>13782.5</v>
      </c>
      <c r="BO29">
        <v>13742.6</v>
      </c>
      <c r="BP29">
        <v>13824.9</v>
      </c>
      <c r="BQ29">
        <v>14033.2</v>
      </c>
      <c r="BR29">
        <v>14123.1</v>
      </c>
      <c r="BS29">
        <v>14168.7</v>
      </c>
      <c r="BT29">
        <v>14263.9</v>
      </c>
      <c r="BU29">
        <v>14413.3</v>
      </c>
      <c r="BV29">
        <v>14503.3</v>
      </c>
      <c r="BW29">
        <v>14621.6</v>
      </c>
      <c r="BX29">
        <v>14805.4</v>
      </c>
      <c r="BY29">
        <v>15031.2</v>
      </c>
      <c r="BZ29">
        <v>15127.7</v>
      </c>
      <c r="CA29">
        <v>15198</v>
      </c>
      <c r="CB29">
        <v>15405</v>
      </c>
      <c r="CC29">
        <v>15544.3</v>
      </c>
      <c r="CD29">
        <v>15598.3</v>
      </c>
      <c r="CE29">
        <v>15664.8</v>
      </c>
      <c r="CF29">
        <v>15959.3</v>
      </c>
      <c r="CG29">
        <v>16126.1</v>
      </c>
      <c r="CH29">
        <v>16148.4</v>
      </c>
      <c r="CI29">
        <v>16211</v>
      </c>
      <c r="CJ29">
        <v>16301.1</v>
      </c>
      <c r="CK29">
        <v>16420.6</v>
      </c>
      <c r="CL29">
        <v>16483.4</v>
      </c>
      <c r="CM29">
        <v>16450</v>
      </c>
      <c r="CN29">
        <v>16588.8</v>
      </c>
      <c r="CO29">
        <v>16659.1</v>
      </c>
      <c r="CP29">
        <v>16678.6</v>
      </c>
      <c r="CQ29">
        <v>16669.7</v>
      </c>
      <c r="CR29">
        <v>16870.9</v>
      </c>
      <c r="CS29">
        <v>17020.9</v>
      </c>
      <c r="CT29">
        <v>17056.5</v>
      </c>
      <c r="CU29">
        <v>17042.7</v>
      </c>
      <c r="CV29">
        <v>17222</v>
      </c>
      <c r="CW29">
        <v>17386.4</v>
      </c>
      <c r="CX29">
        <v>17416.5</v>
      </c>
    </row>
    <row r="30" spans="2:102" ht="12.75">
      <c r="B30" t="s">
        <v>104</v>
      </c>
      <c r="C30">
        <v>12068.2</v>
      </c>
      <c r="D30">
        <v>12000.6</v>
      </c>
      <c r="E30">
        <v>11924.8</v>
      </c>
      <c r="F30">
        <v>11918.7</v>
      </c>
      <c r="G30">
        <v>11727.5</v>
      </c>
      <c r="H30">
        <v>11685.7</v>
      </c>
      <c r="I30">
        <v>11655.3</v>
      </c>
      <c r="J30">
        <v>11653.4</v>
      </c>
      <c r="K30">
        <v>11566.4</v>
      </c>
      <c r="L30">
        <v>11581.2</v>
      </c>
      <c r="M30">
        <v>11547.4</v>
      </c>
      <c r="N30">
        <v>11599.4</v>
      </c>
      <c r="O30">
        <v>11432</v>
      </c>
      <c r="P30">
        <v>11542.4</v>
      </c>
      <c r="Q30">
        <v>11560.3</v>
      </c>
      <c r="R30">
        <v>11581.4</v>
      </c>
      <c r="S30">
        <v>11309.9</v>
      </c>
      <c r="T30">
        <v>11255.1</v>
      </c>
      <c r="U30">
        <v>11264.7</v>
      </c>
      <c r="V30">
        <v>11212.4</v>
      </c>
      <c r="W30">
        <v>11069.5</v>
      </c>
      <c r="X30">
        <v>11088.8</v>
      </c>
      <c r="Y30">
        <v>11153.5</v>
      </c>
      <c r="Z30">
        <v>11243.8</v>
      </c>
      <c r="AA30">
        <v>11152</v>
      </c>
      <c r="AB30">
        <v>11327.1</v>
      </c>
      <c r="AC30">
        <v>11446.9</v>
      </c>
      <c r="AD30">
        <v>11644.3</v>
      </c>
      <c r="AE30">
        <v>11633.1</v>
      </c>
      <c r="AF30">
        <v>11869.1</v>
      </c>
      <c r="AG30">
        <v>12038.3</v>
      </c>
      <c r="AH30">
        <v>12203.2</v>
      </c>
      <c r="AI30">
        <v>12162.2</v>
      </c>
      <c r="AJ30">
        <v>12314.7</v>
      </c>
      <c r="AK30">
        <v>12411.1</v>
      </c>
      <c r="AL30">
        <v>12520.4</v>
      </c>
      <c r="AM30">
        <v>12524</v>
      </c>
      <c r="AN30">
        <v>12719.2</v>
      </c>
      <c r="AO30">
        <v>12907.2</v>
      </c>
      <c r="AP30">
        <v>13030.8</v>
      </c>
      <c r="AQ30">
        <v>13088.5</v>
      </c>
      <c r="AR30">
        <v>13253.4</v>
      </c>
      <c r="AS30">
        <v>13346.1</v>
      </c>
      <c r="AT30">
        <v>13424.4</v>
      </c>
      <c r="AU30">
        <v>13344.1</v>
      </c>
      <c r="AV30">
        <v>13469.2</v>
      </c>
      <c r="AW30">
        <v>13465.9</v>
      </c>
      <c r="AX30">
        <v>13440</v>
      </c>
      <c r="AY30">
        <v>13270.8</v>
      </c>
      <c r="AZ30">
        <v>13335.9</v>
      </c>
      <c r="BA30">
        <v>13257.7</v>
      </c>
      <c r="BB30">
        <v>13068.5</v>
      </c>
      <c r="BC30">
        <v>12842.9</v>
      </c>
      <c r="BD30">
        <v>12876.4</v>
      </c>
      <c r="BE30">
        <v>12864</v>
      </c>
      <c r="BF30">
        <v>12806.6</v>
      </c>
      <c r="BG30">
        <v>12641.6</v>
      </c>
      <c r="BH30">
        <v>12733.1</v>
      </c>
      <c r="BI30">
        <v>12863.7</v>
      </c>
      <c r="BJ30">
        <v>12896.2</v>
      </c>
      <c r="BK30">
        <v>12890.8</v>
      </c>
      <c r="BL30">
        <v>13036.5</v>
      </c>
      <c r="BM30">
        <v>13109.3</v>
      </c>
      <c r="BN30">
        <v>13063.7</v>
      </c>
      <c r="BO30">
        <v>13004.9</v>
      </c>
      <c r="BP30">
        <v>13080.9</v>
      </c>
      <c r="BQ30">
        <v>13276.3</v>
      </c>
      <c r="BR30">
        <v>13369.7</v>
      </c>
      <c r="BS30">
        <v>13417.9</v>
      </c>
      <c r="BT30">
        <v>13524.1</v>
      </c>
      <c r="BU30">
        <v>13673.2</v>
      </c>
      <c r="BV30">
        <v>13769.9</v>
      </c>
      <c r="BW30">
        <v>13882.5</v>
      </c>
      <c r="BX30">
        <v>14067.8</v>
      </c>
      <c r="BY30">
        <v>14281.8</v>
      </c>
      <c r="BZ30">
        <v>14381.5</v>
      </c>
      <c r="CA30">
        <v>14447.2</v>
      </c>
      <c r="CB30">
        <v>14639.3</v>
      </c>
      <c r="CC30">
        <v>14780.5</v>
      </c>
      <c r="CD30">
        <v>14833.2</v>
      </c>
      <c r="CE30">
        <v>14912</v>
      </c>
      <c r="CF30">
        <v>15197.1</v>
      </c>
      <c r="CG30">
        <v>15373.2</v>
      </c>
      <c r="CH30">
        <v>15399.9</v>
      </c>
      <c r="CI30">
        <v>15465.9</v>
      </c>
      <c r="CJ30">
        <v>15551.2</v>
      </c>
      <c r="CK30">
        <v>15671.3</v>
      </c>
      <c r="CL30">
        <v>15725.3</v>
      </c>
      <c r="CM30">
        <v>15688.5</v>
      </c>
      <c r="CN30">
        <v>15813.5</v>
      </c>
      <c r="CO30">
        <v>15878.2</v>
      </c>
      <c r="CP30">
        <v>15888.7</v>
      </c>
      <c r="CQ30">
        <v>15875.2</v>
      </c>
      <c r="CR30">
        <v>16061</v>
      </c>
      <c r="CS30">
        <v>16199.6</v>
      </c>
      <c r="CT30">
        <v>16230.7</v>
      </c>
      <c r="CU30">
        <v>16217.2</v>
      </c>
      <c r="CV30">
        <v>16388.1</v>
      </c>
      <c r="CW30">
        <v>16535.4</v>
      </c>
      <c r="CX30">
        <v>16586.7</v>
      </c>
    </row>
    <row r="34" ht="12.75">
      <c r="C34" t="s">
        <v>137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3:CC33"/>
  <sheetViews>
    <sheetView zoomScalePageLayoutView="0" workbookViewId="0" topLeftCell="A1">
      <pane xSplit="14025" topLeftCell="S1" activePane="topLeft" state="split"/>
      <selection pane="topLeft" activeCell="B26" sqref="B26:V33"/>
      <selection pane="topRight" activeCell="J1" sqref="J1"/>
    </sheetView>
  </sheetViews>
  <sheetFormatPr defaultColWidth="11.00390625" defaultRowHeight="12.75"/>
  <cols>
    <col min="1" max="1" width="7.375" style="0" customWidth="1"/>
    <col min="2" max="2" width="14.625" style="0" customWidth="1"/>
  </cols>
  <sheetData>
    <row r="3" ht="12.75">
      <c r="B3" t="s">
        <v>197</v>
      </c>
    </row>
    <row r="4" ht="12.75">
      <c r="B4" t="s">
        <v>192</v>
      </c>
    </row>
    <row r="5" ht="12.75">
      <c r="B5" t="s">
        <v>193</v>
      </c>
    </row>
    <row r="7" spans="3:81" ht="12.75">
      <c r="C7" s="6" t="s">
        <v>256</v>
      </c>
      <c r="D7" s="6" t="s">
        <v>11</v>
      </c>
      <c r="E7" s="6" t="s">
        <v>12</v>
      </c>
      <c r="F7" s="6" t="s">
        <v>13</v>
      </c>
      <c r="G7" s="6" t="s">
        <v>14</v>
      </c>
      <c r="H7" s="6" t="s">
        <v>229</v>
      </c>
      <c r="I7" s="6" t="s">
        <v>230</v>
      </c>
      <c r="J7" s="6" t="s">
        <v>231</v>
      </c>
      <c r="K7" s="6" t="s">
        <v>87</v>
      </c>
      <c r="L7" s="6" t="s">
        <v>88</v>
      </c>
      <c r="M7" s="6" t="s">
        <v>390</v>
      </c>
      <c r="N7" s="6" t="s">
        <v>391</v>
      </c>
      <c r="O7" s="6" t="s">
        <v>225</v>
      </c>
      <c r="P7" s="6" t="s">
        <v>226</v>
      </c>
      <c r="Q7" s="6" t="s">
        <v>227</v>
      </c>
      <c r="R7" s="6" t="s">
        <v>228</v>
      </c>
      <c r="S7" s="6" t="s">
        <v>212</v>
      </c>
      <c r="T7" s="6" t="s">
        <v>213</v>
      </c>
      <c r="U7" s="6" t="s">
        <v>214</v>
      </c>
      <c r="V7" s="6" t="s">
        <v>215</v>
      </c>
      <c r="W7" s="6" t="s">
        <v>216</v>
      </c>
      <c r="X7" s="6" t="s">
        <v>217</v>
      </c>
      <c r="Y7" s="6" t="s">
        <v>42</v>
      </c>
      <c r="Z7" s="6" t="s">
        <v>43</v>
      </c>
      <c r="AA7" s="6" t="s">
        <v>44</v>
      </c>
      <c r="AB7" s="6" t="s">
        <v>45</v>
      </c>
      <c r="AC7" s="6" t="s">
        <v>46</v>
      </c>
      <c r="AD7" s="6" t="s">
        <v>47</v>
      </c>
      <c r="AE7" s="6" t="s">
        <v>48</v>
      </c>
      <c r="AF7" s="6" t="s">
        <v>49</v>
      </c>
      <c r="AG7" s="6" t="s">
        <v>114</v>
      </c>
      <c r="AH7" s="6" t="s">
        <v>115</v>
      </c>
      <c r="AI7" s="6" t="s">
        <v>241</v>
      </c>
      <c r="AJ7" s="6" t="s">
        <v>242</v>
      </c>
      <c r="AK7" s="6" t="s">
        <v>243</v>
      </c>
      <c r="AL7" s="6" t="s">
        <v>244</v>
      </c>
      <c r="AM7" s="6" t="s">
        <v>245</v>
      </c>
      <c r="AN7" s="6" t="s">
        <v>246</v>
      </c>
      <c r="AO7" s="6" t="s">
        <v>247</v>
      </c>
      <c r="AP7" s="6" t="s">
        <v>248</v>
      </c>
      <c r="AQ7" s="6" t="s">
        <v>249</v>
      </c>
      <c r="AR7" s="6" t="s">
        <v>250</v>
      </c>
      <c r="AS7" s="6" t="s">
        <v>251</v>
      </c>
      <c r="AT7" s="6" t="s">
        <v>252</v>
      </c>
      <c r="AU7" s="6" t="s">
        <v>253</v>
      </c>
      <c r="AV7" s="6" t="s">
        <v>368</v>
      </c>
      <c r="AW7" s="6" t="s">
        <v>369</v>
      </c>
      <c r="AX7" s="6" t="s">
        <v>370</v>
      </c>
      <c r="AY7" s="6" t="s">
        <v>117</v>
      </c>
      <c r="AZ7" s="6" t="s">
        <v>154</v>
      </c>
      <c r="BA7" s="6" t="s">
        <v>155</v>
      </c>
      <c r="BB7" s="6" t="s">
        <v>156</v>
      </c>
      <c r="BC7" s="6" t="s">
        <v>157</v>
      </c>
      <c r="BD7" s="6" t="s">
        <v>158</v>
      </c>
      <c r="BE7" s="6" t="s">
        <v>159</v>
      </c>
      <c r="BF7" s="6" t="s">
        <v>160</v>
      </c>
      <c r="BG7" s="6" t="s">
        <v>161</v>
      </c>
      <c r="BH7" s="6" t="s">
        <v>19</v>
      </c>
      <c r="BI7" s="6" t="s">
        <v>20</v>
      </c>
      <c r="BJ7" s="6" t="s">
        <v>89</v>
      </c>
      <c r="BK7" s="6" t="s">
        <v>90</v>
      </c>
      <c r="BL7" s="6" t="s">
        <v>91</v>
      </c>
      <c r="BM7" s="6" t="s">
        <v>92</v>
      </c>
      <c r="BN7" s="6" t="s">
        <v>269</v>
      </c>
      <c r="BO7" s="6" t="s">
        <v>270</v>
      </c>
      <c r="BP7" s="6" t="s">
        <v>271</v>
      </c>
      <c r="BQ7" s="6" t="s">
        <v>272</v>
      </c>
      <c r="BR7" s="6" t="s">
        <v>273</v>
      </c>
      <c r="BS7" s="6" t="s">
        <v>274</v>
      </c>
      <c r="BT7" s="6" t="s">
        <v>275</v>
      </c>
      <c r="BU7" s="6" t="s">
        <v>276</v>
      </c>
      <c r="BV7" s="6" t="s">
        <v>277</v>
      </c>
      <c r="BW7" s="6" t="s">
        <v>278</v>
      </c>
      <c r="BX7" s="6" t="s">
        <v>279</v>
      </c>
      <c r="BY7" s="6" t="s">
        <v>280</v>
      </c>
      <c r="BZ7" s="6" t="s">
        <v>281</v>
      </c>
      <c r="CA7" s="6" t="s">
        <v>282</v>
      </c>
      <c r="CB7" s="6" t="s">
        <v>283</v>
      </c>
      <c r="CC7" s="6" t="s">
        <v>284</v>
      </c>
    </row>
    <row r="8" spans="2:81" ht="12.75">
      <c r="B8" t="s">
        <v>185</v>
      </c>
      <c r="C8">
        <v>452.8</v>
      </c>
      <c r="D8">
        <v>370.6</v>
      </c>
      <c r="E8">
        <v>442.7</v>
      </c>
      <c r="F8">
        <v>450.2</v>
      </c>
      <c r="G8">
        <v>451.7</v>
      </c>
      <c r="H8">
        <v>361.1</v>
      </c>
      <c r="I8">
        <v>444</v>
      </c>
      <c r="J8">
        <v>450.8</v>
      </c>
      <c r="K8">
        <v>448.7</v>
      </c>
      <c r="L8">
        <v>362.4</v>
      </c>
      <c r="M8">
        <v>441.6</v>
      </c>
      <c r="N8">
        <v>448.4</v>
      </c>
      <c r="O8">
        <v>445.5</v>
      </c>
      <c r="P8">
        <v>361.6</v>
      </c>
      <c r="Q8">
        <v>438.5</v>
      </c>
      <c r="R8">
        <v>445.2</v>
      </c>
      <c r="S8">
        <v>447.2</v>
      </c>
      <c r="T8">
        <v>358.1</v>
      </c>
      <c r="U8">
        <v>440.3</v>
      </c>
      <c r="V8">
        <v>447.5</v>
      </c>
      <c r="W8">
        <v>446</v>
      </c>
      <c r="X8">
        <v>365.6</v>
      </c>
      <c r="Y8">
        <v>439.9</v>
      </c>
      <c r="Z8">
        <v>442.1</v>
      </c>
      <c r="AA8">
        <v>441.5</v>
      </c>
      <c r="AB8">
        <v>360.5</v>
      </c>
      <c r="AC8">
        <v>436.7</v>
      </c>
      <c r="AD8">
        <v>440.1</v>
      </c>
      <c r="AE8">
        <v>439.4</v>
      </c>
      <c r="AF8">
        <v>364.1</v>
      </c>
      <c r="AG8">
        <v>431.6</v>
      </c>
      <c r="AH8">
        <v>438.4</v>
      </c>
      <c r="AI8">
        <v>439</v>
      </c>
      <c r="AJ8">
        <v>363.5</v>
      </c>
      <c r="AK8">
        <v>430.8</v>
      </c>
      <c r="AL8">
        <v>437</v>
      </c>
      <c r="AM8">
        <v>436.9</v>
      </c>
      <c r="AN8">
        <v>368.3</v>
      </c>
      <c r="AO8">
        <v>432.1</v>
      </c>
      <c r="AP8">
        <v>437.4</v>
      </c>
      <c r="AQ8">
        <v>439.1</v>
      </c>
      <c r="AR8">
        <v>367.2</v>
      </c>
      <c r="AS8">
        <v>431.5</v>
      </c>
      <c r="AT8">
        <v>436.9</v>
      </c>
      <c r="AU8">
        <v>436.6</v>
      </c>
      <c r="AV8">
        <v>366.5</v>
      </c>
      <c r="AW8">
        <v>429.5</v>
      </c>
      <c r="AX8">
        <v>434.8</v>
      </c>
      <c r="AY8">
        <v>436</v>
      </c>
      <c r="AZ8">
        <v>366.6</v>
      </c>
      <c r="BA8">
        <v>427.5</v>
      </c>
      <c r="BB8">
        <v>433.4</v>
      </c>
      <c r="BC8">
        <v>432.3</v>
      </c>
      <c r="BD8">
        <v>364.5</v>
      </c>
      <c r="BE8">
        <v>422.6</v>
      </c>
      <c r="BF8">
        <v>430</v>
      </c>
      <c r="BG8">
        <v>431.2</v>
      </c>
      <c r="BH8">
        <v>364.1</v>
      </c>
      <c r="BI8">
        <v>420.9</v>
      </c>
      <c r="BJ8">
        <v>427</v>
      </c>
      <c r="BK8">
        <v>430.9</v>
      </c>
      <c r="BL8">
        <v>364.8</v>
      </c>
      <c r="BM8">
        <v>415.9</v>
      </c>
      <c r="BN8">
        <v>424.9</v>
      </c>
      <c r="BO8">
        <v>425.1</v>
      </c>
      <c r="BP8">
        <v>363.3</v>
      </c>
      <c r="BQ8">
        <v>415.6</v>
      </c>
      <c r="BR8">
        <v>422.5</v>
      </c>
      <c r="BS8">
        <v>422.1</v>
      </c>
      <c r="BT8">
        <v>364.2</v>
      </c>
      <c r="BU8">
        <v>411.3</v>
      </c>
      <c r="BV8">
        <v>419</v>
      </c>
      <c r="BW8">
        <v>421.9</v>
      </c>
      <c r="BX8">
        <v>363.2</v>
      </c>
      <c r="BY8">
        <v>407.9</v>
      </c>
      <c r="BZ8">
        <v>413.5</v>
      </c>
      <c r="CA8">
        <v>415.6</v>
      </c>
      <c r="CB8">
        <v>353.4</v>
      </c>
      <c r="CC8">
        <v>402.9</v>
      </c>
    </row>
    <row r="9" spans="2:81" ht="12.75">
      <c r="B9" t="s">
        <v>194</v>
      </c>
      <c r="C9">
        <v>462</v>
      </c>
      <c r="D9">
        <v>377.5</v>
      </c>
      <c r="E9">
        <v>452.1</v>
      </c>
      <c r="F9">
        <v>459.8</v>
      </c>
      <c r="G9">
        <v>459.9</v>
      </c>
      <c r="H9">
        <v>368.5</v>
      </c>
      <c r="I9">
        <v>453.2</v>
      </c>
      <c r="J9">
        <v>460.8</v>
      </c>
      <c r="K9">
        <v>457.9</v>
      </c>
      <c r="L9">
        <v>370</v>
      </c>
      <c r="M9">
        <v>451</v>
      </c>
      <c r="N9">
        <v>458.8</v>
      </c>
      <c r="O9">
        <v>456</v>
      </c>
      <c r="P9">
        <v>370.1</v>
      </c>
      <c r="Q9">
        <v>449.6</v>
      </c>
      <c r="R9">
        <v>456.6</v>
      </c>
      <c r="S9">
        <v>458.8</v>
      </c>
      <c r="T9">
        <v>367.2</v>
      </c>
      <c r="U9">
        <v>452.8</v>
      </c>
      <c r="V9">
        <v>460.7</v>
      </c>
      <c r="W9">
        <v>458.8</v>
      </c>
      <c r="X9">
        <v>376.5</v>
      </c>
      <c r="Y9">
        <v>454.2</v>
      </c>
      <c r="Z9">
        <v>463.6</v>
      </c>
      <c r="AA9">
        <v>462.3</v>
      </c>
      <c r="AB9">
        <v>377.1</v>
      </c>
      <c r="AC9">
        <v>458.6</v>
      </c>
      <c r="AD9">
        <v>463.4</v>
      </c>
      <c r="AE9">
        <v>463.8</v>
      </c>
      <c r="AF9">
        <v>382.7</v>
      </c>
      <c r="AG9">
        <v>457.9</v>
      </c>
      <c r="AH9">
        <v>464.7</v>
      </c>
      <c r="AI9">
        <v>464.4</v>
      </c>
      <c r="AJ9">
        <v>382.7</v>
      </c>
      <c r="AK9">
        <v>458.2</v>
      </c>
      <c r="AL9">
        <v>463.3</v>
      </c>
      <c r="AM9">
        <v>462.3</v>
      </c>
      <c r="AN9">
        <v>388.3</v>
      </c>
      <c r="AO9">
        <v>458.7</v>
      </c>
      <c r="AP9">
        <v>465.1</v>
      </c>
      <c r="AQ9">
        <v>464.9</v>
      </c>
      <c r="AR9">
        <v>386.8</v>
      </c>
      <c r="AS9">
        <v>458.5</v>
      </c>
      <c r="AT9">
        <v>464.7</v>
      </c>
      <c r="AU9">
        <v>462.1</v>
      </c>
      <c r="AV9">
        <v>386</v>
      </c>
      <c r="AW9">
        <v>455.7</v>
      </c>
      <c r="AX9">
        <v>462.8</v>
      </c>
      <c r="AY9">
        <v>462.3</v>
      </c>
      <c r="AZ9">
        <v>386.5</v>
      </c>
      <c r="BA9">
        <v>455.9</v>
      </c>
      <c r="BB9">
        <v>462.4</v>
      </c>
      <c r="BC9">
        <v>459.8</v>
      </c>
      <c r="BD9">
        <v>385.1</v>
      </c>
      <c r="BE9">
        <v>451.2</v>
      </c>
      <c r="BF9">
        <v>459.8</v>
      </c>
      <c r="BG9">
        <v>458.9</v>
      </c>
      <c r="BH9">
        <v>386</v>
      </c>
      <c r="BI9">
        <v>450.4</v>
      </c>
      <c r="BJ9">
        <v>457.4</v>
      </c>
      <c r="BK9">
        <v>459.4</v>
      </c>
      <c r="BL9">
        <v>386.8</v>
      </c>
      <c r="BM9">
        <v>445.8</v>
      </c>
      <c r="BN9">
        <v>455.3</v>
      </c>
      <c r="BO9">
        <v>454.2</v>
      </c>
      <c r="BP9">
        <v>385.7</v>
      </c>
      <c r="BQ9">
        <v>445.2</v>
      </c>
      <c r="BR9">
        <v>454.3</v>
      </c>
      <c r="BS9">
        <v>451.7</v>
      </c>
      <c r="BT9">
        <v>386.8</v>
      </c>
      <c r="BU9">
        <v>441.6</v>
      </c>
      <c r="BV9">
        <v>451.1</v>
      </c>
      <c r="BW9">
        <v>452.4</v>
      </c>
      <c r="BX9">
        <v>386.8</v>
      </c>
      <c r="BY9">
        <v>440.2</v>
      </c>
      <c r="BZ9">
        <v>448.7</v>
      </c>
      <c r="CA9">
        <v>448.5</v>
      </c>
      <c r="CB9">
        <v>379.6</v>
      </c>
      <c r="CC9">
        <v>438.4</v>
      </c>
    </row>
    <row r="10" spans="2:81" ht="12.75">
      <c r="B10" t="s">
        <v>195</v>
      </c>
      <c r="C10">
        <v>234</v>
      </c>
      <c r="D10">
        <v>200.6</v>
      </c>
      <c r="E10">
        <v>229.5</v>
      </c>
      <c r="F10">
        <v>231.8</v>
      </c>
      <c r="G10">
        <v>237.2</v>
      </c>
      <c r="H10">
        <v>186.2</v>
      </c>
      <c r="I10">
        <v>232.2</v>
      </c>
      <c r="J10">
        <v>235.3</v>
      </c>
      <c r="K10">
        <v>235.1</v>
      </c>
      <c r="L10">
        <v>190.9</v>
      </c>
      <c r="M10">
        <v>236.3</v>
      </c>
      <c r="N10">
        <v>239.8</v>
      </c>
      <c r="O10">
        <v>240.1</v>
      </c>
      <c r="P10">
        <v>193.2</v>
      </c>
      <c r="Q10">
        <v>231.7</v>
      </c>
      <c r="R10">
        <v>236.1</v>
      </c>
      <c r="S10">
        <v>244.6</v>
      </c>
      <c r="T10">
        <v>202.5</v>
      </c>
      <c r="U10">
        <v>241.9</v>
      </c>
      <c r="V10">
        <v>243.3</v>
      </c>
      <c r="W10">
        <v>244.3</v>
      </c>
      <c r="X10">
        <v>203.2</v>
      </c>
      <c r="Y10">
        <v>243.3</v>
      </c>
      <c r="Z10">
        <v>237.7</v>
      </c>
      <c r="AA10">
        <v>243.3</v>
      </c>
      <c r="AB10">
        <v>204</v>
      </c>
      <c r="AC10">
        <v>242.9</v>
      </c>
      <c r="AD10">
        <v>240.5</v>
      </c>
      <c r="AE10">
        <v>243.1</v>
      </c>
      <c r="AF10">
        <v>213.7</v>
      </c>
      <c r="AG10">
        <v>244.8</v>
      </c>
      <c r="AH10">
        <v>254.3</v>
      </c>
      <c r="AI10">
        <v>255.9</v>
      </c>
      <c r="AJ10">
        <v>224.8</v>
      </c>
      <c r="AK10">
        <v>252.3</v>
      </c>
      <c r="AL10">
        <v>259.9</v>
      </c>
      <c r="AM10">
        <v>262.1</v>
      </c>
      <c r="AN10">
        <v>227</v>
      </c>
      <c r="AO10">
        <v>248.1</v>
      </c>
      <c r="AP10">
        <v>248.9</v>
      </c>
      <c r="AQ10">
        <v>256.8</v>
      </c>
      <c r="AR10">
        <v>222</v>
      </c>
      <c r="AS10">
        <v>250.3</v>
      </c>
      <c r="AT10">
        <v>255.4</v>
      </c>
      <c r="AU10">
        <v>263.1</v>
      </c>
      <c r="AV10">
        <v>230</v>
      </c>
      <c r="AW10">
        <v>259.9</v>
      </c>
      <c r="AX10">
        <v>261.8</v>
      </c>
      <c r="AY10">
        <v>266.6</v>
      </c>
      <c r="AZ10">
        <v>237.2</v>
      </c>
      <c r="BA10">
        <v>260.8</v>
      </c>
      <c r="BB10">
        <v>262.1</v>
      </c>
      <c r="BC10">
        <v>264.1</v>
      </c>
      <c r="BD10">
        <v>237.3</v>
      </c>
      <c r="BE10">
        <v>260.4</v>
      </c>
      <c r="BF10">
        <v>260.9</v>
      </c>
      <c r="BG10">
        <v>265.9</v>
      </c>
      <c r="BH10">
        <v>234.5</v>
      </c>
      <c r="BI10">
        <v>262.7</v>
      </c>
      <c r="BJ10">
        <v>264.1</v>
      </c>
      <c r="BK10">
        <v>270.4</v>
      </c>
      <c r="BL10">
        <v>238.5</v>
      </c>
      <c r="BM10">
        <v>257.7</v>
      </c>
      <c r="BN10">
        <v>260.8</v>
      </c>
      <c r="BO10">
        <v>263.2</v>
      </c>
      <c r="BP10">
        <v>235.4</v>
      </c>
      <c r="BQ10">
        <v>260.5</v>
      </c>
      <c r="BR10">
        <v>259.5</v>
      </c>
      <c r="BS10">
        <v>264.4</v>
      </c>
      <c r="BT10">
        <v>240.8</v>
      </c>
      <c r="BU10">
        <v>260.1</v>
      </c>
      <c r="BV10">
        <v>261.2</v>
      </c>
      <c r="BW10">
        <v>267.6</v>
      </c>
      <c r="BX10">
        <v>241.7</v>
      </c>
      <c r="BY10">
        <v>259.3</v>
      </c>
      <c r="BZ10">
        <v>259.1</v>
      </c>
      <c r="CA10">
        <v>266.4</v>
      </c>
      <c r="CB10">
        <v>237.3</v>
      </c>
      <c r="CC10">
        <v>256.7</v>
      </c>
    </row>
    <row r="13" ht="12.75">
      <c r="B13" t="s">
        <v>198</v>
      </c>
    </row>
    <row r="14" ht="12.75">
      <c r="B14" t="s">
        <v>192</v>
      </c>
    </row>
    <row r="15" ht="12.75">
      <c r="B15" t="s">
        <v>196</v>
      </c>
    </row>
    <row r="17" spans="3:22" ht="12.75">
      <c r="C17" s="6" t="s">
        <v>200</v>
      </c>
      <c r="D17" s="6">
        <v>1991</v>
      </c>
      <c r="E17" s="6">
        <v>1992</v>
      </c>
      <c r="F17" s="6">
        <v>1993</v>
      </c>
      <c r="G17" s="6">
        <v>1994</v>
      </c>
      <c r="H17" s="6">
        <v>1995</v>
      </c>
      <c r="I17" s="6">
        <v>1996</v>
      </c>
      <c r="J17" s="6">
        <v>1997</v>
      </c>
      <c r="K17" s="6">
        <v>1998</v>
      </c>
      <c r="L17" s="6">
        <v>1999</v>
      </c>
      <c r="M17" s="6">
        <v>2000</v>
      </c>
      <c r="N17" s="6">
        <v>2001</v>
      </c>
      <c r="O17" s="6">
        <v>2002</v>
      </c>
      <c r="P17" s="6">
        <v>2003</v>
      </c>
      <c r="Q17" s="6">
        <v>2004</v>
      </c>
      <c r="R17" s="6">
        <v>2005</v>
      </c>
      <c r="S17" s="6">
        <v>2006</v>
      </c>
      <c r="T17" s="6">
        <v>2007</v>
      </c>
      <c r="U17" s="6">
        <v>2008</v>
      </c>
      <c r="V17" s="6">
        <v>2009</v>
      </c>
    </row>
    <row r="18" spans="2:22" ht="12.75">
      <c r="B18" t="s">
        <v>185</v>
      </c>
      <c r="C18" s="8">
        <v>1719.6313653723744</v>
      </c>
      <c r="D18" s="8">
        <v>1707</v>
      </c>
      <c r="E18" s="8">
        <v>1703.5</v>
      </c>
      <c r="F18" s="8">
        <v>1694</v>
      </c>
      <c r="G18" s="8">
        <v>1690.8</v>
      </c>
      <c r="H18" s="8">
        <v>1699</v>
      </c>
      <c r="I18" s="8">
        <v>1680.8</v>
      </c>
      <c r="J18" s="8">
        <v>1675.2</v>
      </c>
      <c r="K18" s="8">
        <v>1671.7</v>
      </c>
      <c r="L18" s="8">
        <v>1674.3</v>
      </c>
      <c r="M18" s="8">
        <v>1675.2</v>
      </c>
      <c r="N18" s="8">
        <v>1669.5</v>
      </c>
      <c r="O18" s="8">
        <v>1664.9</v>
      </c>
      <c r="P18" s="8">
        <v>1652.8</v>
      </c>
      <c r="Q18" s="8">
        <v>1646.2</v>
      </c>
      <c r="R18" s="8">
        <v>1638.6</v>
      </c>
      <c r="S18" s="8">
        <v>1628.9</v>
      </c>
      <c r="T18" s="8">
        <v>1620.1</v>
      </c>
      <c r="U18" s="8">
        <v>1612</v>
      </c>
      <c r="V18" s="8">
        <v>1585.4</v>
      </c>
    </row>
    <row r="19" spans="2:22" ht="12.75">
      <c r="B19" t="s">
        <v>194</v>
      </c>
      <c r="C19" s="8">
        <v>1754.9877028714106</v>
      </c>
      <c r="D19" s="8">
        <v>1741.4</v>
      </c>
      <c r="E19" s="8">
        <v>1739.7</v>
      </c>
      <c r="F19" s="8">
        <v>1734.5</v>
      </c>
      <c r="G19" s="8">
        <v>1735.4</v>
      </c>
      <c r="H19" s="8">
        <v>1750.2</v>
      </c>
      <c r="I19" s="8">
        <v>1761.6</v>
      </c>
      <c r="J19" s="8">
        <v>1767.8</v>
      </c>
      <c r="K19" s="8">
        <v>1770</v>
      </c>
      <c r="L19" s="8">
        <v>1772.6</v>
      </c>
      <c r="M19" s="8">
        <v>1775.3</v>
      </c>
      <c r="N19" s="8">
        <v>1768.5</v>
      </c>
      <c r="O19" s="8">
        <v>1767.5</v>
      </c>
      <c r="P19" s="8">
        <v>1758.5</v>
      </c>
      <c r="Q19" s="8">
        <v>1755.1</v>
      </c>
      <c r="R19" s="8">
        <v>1749.4</v>
      </c>
      <c r="S19" s="8">
        <v>1740.4</v>
      </c>
      <c r="T19" s="8">
        <v>1734.4</v>
      </c>
      <c r="U19" s="8">
        <v>1730.5</v>
      </c>
      <c r="V19" s="8">
        <v>1715.2</v>
      </c>
    </row>
    <row r="20" spans="2:22" ht="12.75">
      <c r="B20" t="s">
        <v>195</v>
      </c>
      <c r="C20" s="8">
        <v>898.9053386211106</v>
      </c>
      <c r="D20" s="8">
        <v>887.4</v>
      </c>
      <c r="E20" s="8">
        <v>897.6</v>
      </c>
      <c r="F20" s="8">
        <v>904.8</v>
      </c>
      <c r="G20" s="8">
        <v>925.1</v>
      </c>
      <c r="H20" s="8">
        <v>934.1</v>
      </c>
      <c r="I20" s="8">
        <v>927.9</v>
      </c>
      <c r="J20" s="8">
        <v>942.1</v>
      </c>
      <c r="K20" s="8">
        <v>987.3</v>
      </c>
      <c r="L20" s="8">
        <v>997.1</v>
      </c>
      <c r="M20" s="8">
        <v>978</v>
      </c>
      <c r="N20" s="8">
        <v>1008.4</v>
      </c>
      <c r="O20" s="8">
        <v>1026.4</v>
      </c>
      <c r="P20" s="8">
        <v>1023.9</v>
      </c>
      <c r="Q20" s="8">
        <v>1024</v>
      </c>
      <c r="R20" s="8">
        <v>1030.7</v>
      </c>
      <c r="S20" s="8">
        <v>1019.9</v>
      </c>
      <c r="T20" s="8">
        <v>1024.8</v>
      </c>
      <c r="U20" s="8">
        <v>1029.8</v>
      </c>
      <c r="V20" s="8">
        <v>1019.5</v>
      </c>
    </row>
    <row r="22" ht="12.75">
      <c r="B22" t="s">
        <v>59</v>
      </c>
    </row>
    <row r="23" ht="12.75">
      <c r="B23" t="s">
        <v>60</v>
      </c>
    </row>
    <row r="24" ht="12.75">
      <c r="B24" t="s">
        <v>61</v>
      </c>
    </row>
    <row r="26" ht="12.75">
      <c r="B26" t="s">
        <v>192</v>
      </c>
    </row>
    <row r="27" ht="12.75">
      <c r="B27" t="s">
        <v>199</v>
      </c>
    </row>
    <row r="29" spans="3:22" ht="12.75">
      <c r="C29" s="6" t="s">
        <v>200</v>
      </c>
      <c r="D29" s="6">
        <v>1991</v>
      </c>
      <c r="E29" s="6">
        <v>1992</v>
      </c>
      <c r="F29" s="6">
        <v>1993</v>
      </c>
      <c r="G29" s="6">
        <v>1994</v>
      </c>
      <c r="H29" s="6">
        <v>1995</v>
      </c>
      <c r="I29" s="6">
        <v>1996</v>
      </c>
      <c r="J29" s="6">
        <v>1997</v>
      </c>
      <c r="K29" s="6">
        <v>1998</v>
      </c>
      <c r="L29" s="6">
        <v>1999</v>
      </c>
      <c r="M29" s="6">
        <v>2000</v>
      </c>
      <c r="N29" s="6">
        <v>2001</v>
      </c>
      <c r="O29" s="6">
        <v>2002</v>
      </c>
      <c r="P29" s="6">
        <v>2003</v>
      </c>
      <c r="Q29" s="6">
        <v>2004</v>
      </c>
      <c r="R29" s="6">
        <v>2005</v>
      </c>
      <c r="S29" s="6">
        <v>2006</v>
      </c>
      <c r="T29" s="6">
        <v>2007</v>
      </c>
      <c r="U29" s="6">
        <v>2008</v>
      </c>
      <c r="V29" s="6">
        <v>2009</v>
      </c>
    </row>
    <row r="30" spans="2:22" ht="12.75">
      <c r="B30" t="s">
        <v>185</v>
      </c>
      <c r="C30" s="7">
        <f>C18/52</f>
        <v>33.06983394946874</v>
      </c>
      <c r="D30" s="7">
        <f aca="true" t="shared" si="0" ref="D30:V30">D18/52</f>
        <v>32.82692307692308</v>
      </c>
      <c r="E30" s="7">
        <f t="shared" si="0"/>
        <v>32.75961538461539</v>
      </c>
      <c r="F30" s="7">
        <f t="shared" si="0"/>
        <v>32.57692307692308</v>
      </c>
      <c r="G30" s="7">
        <f t="shared" si="0"/>
        <v>32.51538461538461</v>
      </c>
      <c r="H30" s="7">
        <f t="shared" si="0"/>
        <v>32.67307692307692</v>
      </c>
      <c r="I30" s="7">
        <f t="shared" si="0"/>
        <v>32.323076923076925</v>
      </c>
      <c r="J30" s="7">
        <f t="shared" si="0"/>
        <v>32.215384615384615</v>
      </c>
      <c r="K30" s="7">
        <f t="shared" si="0"/>
        <v>32.14807692307692</v>
      </c>
      <c r="L30" s="7">
        <f t="shared" si="0"/>
        <v>32.198076923076925</v>
      </c>
      <c r="M30" s="7">
        <f t="shared" si="0"/>
        <v>32.215384615384615</v>
      </c>
      <c r="N30" s="7">
        <f t="shared" si="0"/>
        <v>32.10576923076923</v>
      </c>
      <c r="O30" s="7">
        <f t="shared" si="0"/>
        <v>32.017307692307696</v>
      </c>
      <c r="P30" s="7">
        <f t="shared" si="0"/>
        <v>31.784615384615385</v>
      </c>
      <c r="Q30" s="7">
        <f t="shared" si="0"/>
        <v>31.657692307692308</v>
      </c>
      <c r="R30" s="7">
        <f t="shared" si="0"/>
        <v>31.51153846153846</v>
      </c>
      <c r="S30" s="7">
        <f t="shared" si="0"/>
        <v>31.325000000000003</v>
      </c>
      <c r="T30" s="7">
        <f t="shared" si="0"/>
        <v>31.15576923076923</v>
      </c>
      <c r="U30" s="7">
        <f t="shared" si="0"/>
        <v>31</v>
      </c>
      <c r="V30" s="7">
        <f t="shared" si="0"/>
        <v>30.48846153846154</v>
      </c>
    </row>
    <row r="31" spans="2:22" ht="12.75">
      <c r="B31" t="s">
        <v>194</v>
      </c>
      <c r="C31" s="7">
        <f aca="true" t="shared" si="1" ref="C31:R31">C19/52</f>
        <v>33.749763516757895</v>
      </c>
      <c r="D31" s="7">
        <f t="shared" si="1"/>
        <v>33.48846153846154</v>
      </c>
      <c r="E31" s="7">
        <f t="shared" si="1"/>
        <v>33.455769230769235</v>
      </c>
      <c r="F31" s="7">
        <f t="shared" si="1"/>
        <v>33.35576923076923</v>
      </c>
      <c r="G31" s="7">
        <f t="shared" si="1"/>
        <v>33.37307692307692</v>
      </c>
      <c r="H31" s="7">
        <f t="shared" si="1"/>
        <v>33.65769230769231</v>
      </c>
      <c r="I31" s="7">
        <f t="shared" si="1"/>
        <v>33.87692307692308</v>
      </c>
      <c r="J31" s="7">
        <f t="shared" si="1"/>
        <v>33.996153846153845</v>
      </c>
      <c r="K31" s="7">
        <f t="shared" si="1"/>
        <v>34.03846153846154</v>
      </c>
      <c r="L31" s="7">
        <f t="shared" si="1"/>
        <v>34.08846153846154</v>
      </c>
      <c r="M31" s="7">
        <f t="shared" si="1"/>
        <v>34.14038461538461</v>
      </c>
      <c r="N31" s="7">
        <f t="shared" si="1"/>
        <v>34.00961538461539</v>
      </c>
      <c r="O31" s="7">
        <f t="shared" si="1"/>
        <v>33.99038461538461</v>
      </c>
      <c r="P31" s="7">
        <f t="shared" si="1"/>
        <v>33.81730769230769</v>
      </c>
      <c r="Q31" s="7">
        <f t="shared" si="1"/>
        <v>33.75192307692308</v>
      </c>
      <c r="R31" s="7">
        <f t="shared" si="1"/>
        <v>33.642307692307696</v>
      </c>
      <c r="S31" s="7">
        <f>S19/52</f>
        <v>33.46923076923077</v>
      </c>
      <c r="T31" s="7">
        <f>T19/52</f>
        <v>33.353846153846156</v>
      </c>
      <c r="U31" s="7">
        <f>U19/52</f>
        <v>33.27884615384615</v>
      </c>
      <c r="V31" s="7">
        <f>V19/52</f>
        <v>32.98461538461539</v>
      </c>
    </row>
    <row r="32" spans="2:22" ht="12.75">
      <c r="B32" t="s">
        <v>195</v>
      </c>
      <c r="C32" s="7">
        <f aca="true" t="shared" si="2" ref="C32:V32">C20/52</f>
        <v>17.286641127329048</v>
      </c>
      <c r="D32" s="7">
        <f t="shared" si="2"/>
        <v>17.065384615384616</v>
      </c>
      <c r="E32" s="7">
        <f t="shared" si="2"/>
        <v>17.26153846153846</v>
      </c>
      <c r="F32" s="7">
        <f t="shared" si="2"/>
        <v>17.4</v>
      </c>
      <c r="G32" s="7">
        <f t="shared" si="2"/>
        <v>17.790384615384617</v>
      </c>
      <c r="H32" s="7">
        <f t="shared" si="2"/>
        <v>17.963461538461537</v>
      </c>
      <c r="I32" s="7">
        <f t="shared" si="2"/>
        <v>17.84423076923077</v>
      </c>
      <c r="J32" s="7">
        <f t="shared" si="2"/>
        <v>18.117307692307694</v>
      </c>
      <c r="K32" s="7">
        <f t="shared" si="2"/>
        <v>18.986538461538462</v>
      </c>
      <c r="L32" s="7">
        <f t="shared" si="2"/>
        <v>19.175</v>
      </c>
      <c r="M32" s="7">
        <f t="shared" si="2"/>
        <v>18.807692307692307</v>
      </c>
      <c r="N32" s="7">
        <f t="shared" si="2"/>
        <v>19.392307692307693</v>
      </c>
      <c r="O32" s="7">
        <f t="shared" si="2"/>
        <v>19.73846153846154</v>
      </c>
      <c r="P32" s="7">
        <f t="shared" si="2"/>
        <v>19.690384615384616</v>
      </c>
      <c r="Q32" s="7">
        <f t="shared" si="2"/>
        <v>19.692307692307693</v>
      </c>
      <c r="R32" s="7">
        <f t="shared" si="2"/>
        <v>19.821153846153848</v>
      </c>
      <c r="S32" s="7">
        <f t="shared" si="2"/>
        <v>19.61346153846154</v>
      </c>
      <c r="T32" s="7">
        <f t="shared" si="2"/>
        <v>19.707692307692305</v>
      </c>
      <c r="U32" s="7">
        <f t="shared" si="2"/>
        <v>19.803846153846152</v>
      </c>
      <c r="V32" s="7">
        <f t="shared" si="2"/>
        <v>19.60576923076923</v>
      </c>
    </row>
    <row r="33" spans="2:22" ht="12.75">
      <c r="B33" t="s">
        <v>234</v>
      </c>
      <c r="C33">
        <f>C30/C31</f>
        <v>0.9798537975843431</v>
      </c>
      <c r="D33">
        <f aca="true" t="shared" si="3" ref="D33:V33">D30/D31</f>
        <v>0.9802457792580682</v>
      </c>
      <c r="E33">
        <f t="shared" si="3"/>
        <v>0.979191814680692</v>
      </c>
      <c r="F33">
        <f t="shared" si="3"/>
        <v>0.9766503315076391</v>
      </c>
      <c r="G33">
        <f t="shared" si="3"/>
        <v>0.9742998732280741</v>
      </c>
      <c r="H33">
        <f t="shared" si="3"/>
        <v>0.970746200434236</v>
      </c>
      <c r="I33">
        <f t="shared" si="3"/>
        <v>0.9541326067211626</v>
      </c>
      <c r="J33">
        <f t="shared" si="3"/>
        <v>0.9476185088810951</v>
      </c>
      <c r="K33">
        <f t="shared" si="3"/>
        <v>0.944463276836158</v>
      </c>
      <c r="L33">
        <f t="shared" si="3"/>
        <v>0.944544736545188</v>
      </c>
      <c r="M33">
        <f t="shared" si="3"/>
        <v>0.9436151636343154</v>
      </c>
      <c r="N33">
        <f t="shared" si="3"/>
        <v>0.9440203562340967</v>
      </c>
      <c r="O33">
        <f t="shared" si="3"/>
        <v>0.9419519094766621</v>
      </c>
      <c r="P33">
        <f t="shared" si="3"/>
        <v>0.9398919533693488</v>
      </c>
      <c r="Q33">
        <f t="shared" si="3"/>
        <v>0.9379522534328528</v>
      </c>
      <c r="R33">
        <f t="shared" si="3"/>
        <v>0.9366639990854005</v>
      </c>
      <c r="S33">
        <f t="shared" si="3"/>
        <v>0.9359342679843715</v>
      </c>
      <c r="T33">
        <f t="shared" si="3"/>
        <v>0.9340982472324723</v>
      </c>
      <c r="U33">
        <f t="shared" si="3"/>
        <v>0.9315226813059809</v>
      </c>
      <c r="V33">
        <f t="shared" si="3"/>
        <v>0.9243236940298507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IAE - CSIC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DE LA FUENTE</dc:creator>
  <cp:keywords/>
  <dc:description/>
  <cp:lastModifiedBy>xe02213</cp:lastModifiedBy>
  <dcterms:created xsi:type="dcterms:W3CDTF">2010-11-14T19:27:59Z</dcterms:created>
  <dcterms:modified xsi:type="dcterms:W3CDTF">2012-10-03T13:28:52Z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